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chartsheet+xml" PartName="/xl/chartsheets/sheet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or" sheetId="1" r:id="rId3"/>
    <sheet state="visible" name="PaymentSchedule" sheetId="2" r:id="rId4"/>
    <sheet state="visible" name="SnowballChart" sheetId="3" r:id="rId5"/>
    <sheet state="visible" name="Help" sheetId="4" r:id="rId6"/>
    <sheet state="hidden" name="Order" sheetId="5" r:id="rId7"/>
    <sheet state="visible" name="©" sheetId="6" r:id="rId8"/>
  </sheets>
  <definedNames>
    <definedName name="valuevx">Calculator!$A$1</definedName>
    <definedName name="creditor_table">Calculator!$B$7:$E$17</definedName>
    <definedName name="snowball">Calculator!$F$24</definedName>
    <definedName name="stair_step">Help!$D$27:$D$36</definedName>
    <definedName name="strategy">Calculator!$F$23</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4">
      <text>
        <t xml:space="preserve">Date: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text>
    </comment>
    <comment authorId="0" ref="B7">
      <text>
        <t xml:space="preserve">Creditor:
Enter an abbreviated name for the creditor.</t>
      </text>
    </comment>
    <comment authorId="0" ref="C7">
      <text>
        <t xml:space="preserve">Current Balance
This is the amount you currently need to pay off.</t>
      </text>
    </comment>
    <comment authorId="0" ref="D7">
      <text>
        <t xml:space="preserve">Annual Interest Rate:
Unless you know otherwise, enter the APR (Annual Percentage Rate). Most credit card rates will fluxuate over time, and can be affected by late payments and other factors, but this calculator just assumes a fixed rate.</t>
      </text>
    </comment>
    <comment authorId="0" ref="E7">
      <text>
        <t xml:space="preserve">Payment:
This is either your current minimum payment, or the amount you want to pay each month. You should verify your balance and minimum payment with your lending institution. It is possible that your rate and your minimum payment will change over time. This calculator assumes that the rate does not change.
Red Error Indication: If the cell shows a RED background, then that means that the Payment is less than the interest-only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text>
    </comment>
    <comment authorId="0" ref="F7">
      <text>
        <t xml:space="preserve">Custom Criteria:
You can enter formulas or values in this column to control the order in which the debts are paid (e.g. the Term, or the numeric order you wish to pay the debts, etc.) In the STRATEGY dropdown box, you would then choose "Custom - Highest First", or "Custom - Lowest First".</t>
      </text>
    </comment>
    <comment authorId="0" ref="G7">
      <text>
        <t xml:space="preserve">Current Interest-Only Payment:
For your info, this column calculates the interest-only payment, based on the current balance and interest rate. Anything less than this amount will result in negative amortization in the payment schedule (interest added to the balance).</t>
      </text>
    </comment>
    <comment authorId="0" ref="A20">
      <text>
        <t xml:space="preserve">Monthly Payment:
Enter the amount that you can set aside each month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Check Your Budget - To pay off your debts as soon as possible, choose the largest monthly payment that fits within your budget.</t>
      </text>
    </comment>
    <comment authorId="0" ref="A21">
      <text>
        <t xml:space="preserve">Initial Snowball, Extra Payment, or Accelerator Margin:
This is the amount of money you have left over after making all the other necessary payments. It is calculated as the Monthly Payment minus the total monthly payments from the creditor table.</t>
      </text>
    </comment>
  </commentList>
</comments>
</file>

<file path=xl/comments2.xml><?xml version="1.0" encoding="utf-8"?>
<comments xmlns:r="http://schemas.openxmlformats.org/officeDocument/2006/relationships" xmlns="http://schemas.openxmlformats.org/spreadsheetml/2006/main">
  <authors>
    <author/>
  </authors>
  <commentList>
    <comment authorId="0" ref="C19">
      <text>
        <t xml:space="preserve">Snowball:
This column represents the extra payment above and beyond your normal monthly payments. When a loan is fully paid, that loan's monthly payment is added the snowball and used to pay off the next loan, and so on.</t>
      </text>
    </comment>
    <comment authorId="0" ref="D19">
      <text>
        <t xml:space="preserve">Additional Snowball Amount:
To pay more than just the Snowball amount for a specific month, include the amount in this column. It will be added to the normal Snowball amount for just that month.</t>
      </text>
    </comment>
    <comment authorId="0" ref="BB21">
      <text>
        <t xml:space="preserve">Different formula than previous column</t>
      </text>
    </comment>
  </commentList>
</comments>
</file>

<file path=xl/sharedStrings.xml><?xml version="1.0" encoding="utf-8"?>
<sst xmlns="http://schemas.openxmlformats.org/spreadsheetml/2006/main" count="210" uniqueCount="142">
  <si>
    <t>Debt Reduction Calculator</t>
  </si>
  <si>
    <t>Strategies</t>
  </si>
  <si>
    <t>Snowball (Lowest Balance First)</t>
  </si>
  <si>
    <t>Avalanche (Highest Interest First)</t>
  </si>
  <si>
    <t>Balance Date:</t>
  </si>
  <si>
    <t>Stair-Stepper</t>
  </si>
  <si>
    <t>Order Entered In Table</t>
  </si>
  <si>
    <t>Creditor Information Table</t>
  </si>
  <si>
    <t>No Snowball</t>
  </si>
  <si>
    <t>Row</t>
  </si>
  <si>
    <t>Creditor</t>
  </si>
  <si>
    <t>Balance</t>
  </si>
  <si>
    <t>Rate</t>
  </si>
  <si>
    <t>Payment</t>
  </si>
  <si>
    <t>Custom</t>
  </si>
  <si>
    <t>Interest-only</t>
  </si>
  <si>
    <t>Custom - Highest First</t>
  </si>
  <si>
    <t>Card #1</t>
  </si>
  <si>
    <t>Custom - Lowest First</t>
  </si>
  <si>
    <t>Auto Loan #1</t>
  </si>
  <si>
    <t>Auto Loan #2</t>
  </si>
  <si>
    <t>Getting Started</t>
  </si>
  <si>
    <t>Card #2</t>
  </si>
  <si>
    <t>See the Help worksheet for instructions.</t>
  </si>
  <si>
    <t>Student Loan #1</t>
  </si>
  <si>
    <t>Note: This calculator only allows up to 10 creditors.</t>
  </si>
  <si>
    <t>Total:</t>
  </si>
  <si>
    <t xml:space="preserve">Monthly Payment </t>
  </si>
  <si>
    <t>Initial Snowball</t>
  </si>
  <si>
    <t>Strategy:</t>
  </si>
  <si>
    <t>Results are only estimates</t>
  </si>
  <si>
    <t>Creditors in</t>
  </si>
  <si>
    <t>Original</t>
  </si>
  <si>
    <t>Total Interest</t>
  </si>
  <si>
    <t>Years to</t>
  </si>
  <si>
    <t>Month Paid</t>
  </si>
  <si>
    <t>Chosen Order</t>
  </si>
  <si>
    <t>Paid</t>
  </si>
  <si>
    <t>Pay Off</t>
  </si>
  <si>
    <t>Off</t>
  </si>
  <si>
    <t xml:space="preserve"> . </t>
  </si>
  <si>
    <t/>
  </si>
  <si>
    <t xml:space="preserve">Total Interest Paid: </t>
  </si>
  <si>
    <t>(Lower is Better)</t>
  </si>
  <si>
    <t>[42]</t>
  </si>
  <si>
    <t>Debt Snowball Payment Schedule</t>
  </si>
  <si>
    <t>Results are only estimates. Only edit the yellow cells.</t>
  </si>
  <si>
    <t>Monthly Payment:</t>
  </si>
  <si>
    <t>Creditor:</t>
  </si>
  <si>
    <t>Balance:</t>
  </si>
  <si>
    <t>Rate:</t>
  </si>
  <si>
    <t>Base Payment:</t>
  </si>
  <si>
    <t>Months to Pay Off:</t>
  </si>
  <si>
    <t>Month Paid Off:</t>
  </si>
  <si>
    <t>Total Interest:</t>
  </si>
  <si>
    <t>Error Code:</t>
  </si>
  <si>
    <t>Monthly Payments</t>
  </si>
  <si>
    <t>Balance AFTER Payment</t>
  </si>
  <si>
    <t>Interest</t>
  </si>
  <si>
    <t>Payment Before Snowball</t>
  </si>
  <si>
    <t>Extra Payment</t>
  </si>
  <si>
    <t>No.</t>
  </si>
  <si>
    <t>Month</t>
  </si>
  <si>
    <t>Snowball</t>
  </si>
  <si>
    <t>Additional</t>
  </si>
  <si>
    <t>Total Balance</t>
  </si>
  <si>
    <t>TOTAL</t>
  </si>
  <si>
    <t>HELP</t>
  </si>
  <si>
    <t>https://www.vertex42.com/Calculators/debt-reduction-calculator.html</t>
  </si>
  <si>
    <t>Visit the debt reduction calculator web page and watch the demo video.</t>
  </si>
  <si>
    <t>Step 1:</t>
  </si>
  <si>
    <t>Complete the Creditor Information Table. Read the section "Using the Debt Reduction Calculator" on the above web page. Look for more information about each column in the table header's cell comments.</t>
  </si>
  <si>
    <t>Step 2:</t>
  </si>
  <si>
    <t>Enter a Total Monthly Payment.See the cell comment for more information.</t>
  </si>
  <si>
    <t>Step 3:</t>
  </si>
  <si>
    <t>Choose a Payoff Strategy.The various strategies are explained below.</t>
  </si>
  <si>
    <t>Debt Reduction Strategies</t>
  </si>
  <si>
    <t>Lowest Balance First</t>
  </si>
  <si>
    <t>Gives you the benefit of the snowball effect, but you may pay more interest in the end than Highest Interest First. The main benefit of this approach is the psychological effect of seeing the number of debts disappear more quickly.</t>
  </si>
  <si>
    <t>Highest Interest First</t>
  </si>
  <si>
    <t>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Lowest Balance First method.</t>
  </si>
  <si>
    <t>This strategy was developed by Carlotta Thompson of ILoveMyBudget.com and is a combination of the Lowest Balance First and Highest Interest First strategies. In this approach, the debts are grouped into categories based on the balance ($0-$2500, $2501-$5000, etc.). Beginning with the lowest balance category, you pay off the debts from highest to lowest interest rate, then move on to the next higher balance category.</t>
  </si>
  <si>
    <t>Stair-Steps</t>
  </si>
  <si>
    <t>You can edit the table on the right to adjust the categories used for this strategy.</t>
  </si>
  <si>
    <t>Order Entered in the Table</t>
  </si>
  <si>
    <t>You can use the sort feature (Data&gt;Sort) to choose how you want the snowball effect to work. For example, if you want to use a combination of Lowest Balance First AND Highest Interest First, then first select the creditor information table (B7:F17), then go to Data&gt;Sort, and sort by Balance:Ascending and Rate:Descending (or vice versa).</t>
  </si>
  <si>
    <t>Warning: If you are careful, you can rearrange the order of the entries in the creditor table by copying or cutting and pasting, but if you insert a row above row 1 or after row 10, the formulas will be messed up.</t>
  </si>
  <si>
    <t>Select this option if you want to see how long it will take to pay off the debts without maintaining a constant monthly payment. In some cases, you may find it will take more than 30 years (resulting in errors in the spreadsheet).</t>
  </si>
  <si>
    <t>Custom-Highest or Custom-Lowest</t>
  </si>
  <si>
    <t>You can manually control the order the debts are paid by entering numbers or formulas in the Custom column. For example, if you enter the values 1,2,3,5,4 then rows 4 and 5 will be swapped. You can enter your own formulas as well, whatever they might be.</t>
  </si>
  <si>
    <t>Other Tips and Information</t>
  </si>
  <si>
    <t>Minimum Payments</t>
  </si>
  <si>
    <t>This calculator does not provide the option of making only the minimum monthly payments on credit cards or lines of credit. See tip #3 below.</t>
  </si>
  <si>
    <t>Tip 1:</t>
  </si>
  <si>
    <t>If you want to use the Lowest Balance First method and you have two debts that are close to the same balance but have very different interest rates, you may see a substantial reduction in the total interest paid if you change the order of the two entries so that you pay the higher rate first. In that case, try using the Order Entered in the Table strategy.</t>
  </si>
  <si>
    <t>Tip 2:</t>
  </si>
  <si>
    <t>Like Tip 1, if you want to use the Highest Interest Rate method, and you have two debts with similar rates but very different balances, you may want to change the order so that you pay off the lower balance first. This may make very little difference in the total interest, but it can make you feel better faster.</t>
  </si>
  <si>
    <t>Tip 3:</t>
  </si>
  <si>
    <t>Update the Creditor Information Table every few months.Your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</si>
  <si>
    <t>Tip 4:</t>
  </si>
  <si>
    <t>Snowflaking is a popular term for making occasional extra payments above the normal monthly payment. You can add debt "snowflakes" in the PaymentSchedule worksheet.</t>
  </si>
  <si>
    <t>Additional Help</t>
  </si>
  <si>
    <t>The link at the top of this worksheet will take you to the web page on vertex42.com that talks about this template.</t>
  </si>
  <si>
    <t>Order of Payments</t>
  </si>
  <si>
    <t>© 2007 Vertex42.com</t>
  </si>
  <si>
    <t>This worksheet is used to rank and order the debts according to either minimum balance or highest interest rate.</t>
  </si>
  <si>
    <t>The purpose for using this method is to avoid VBA macros and allow the use of the drop-down boxes for the strategy.</t>
  </si>
  <si>
    <t>Original List</t>
  </si>
  <si>
    <t>Column</t>
  </si>
  <si>
    <t>Percent</t>
  </si>
  <si>
    <t>Include</t>
  </si>
  <si>
    <t>Length of Array:</t>
  </si>
  <si>
    <t>Truncated List</t>
  </si>
  <si>
    <t>RANK Min Bal</t>
  </si>
  <si>
    <t>RANK High Perc</t>
  </si>
  <si>
    <t>RANK Custom-Highest1st</t>
  </si>
  <si>
    <t>RANK Custom-Lowest1st</t>
  </si>
  <si>
    <t>Minimum BALANCE First</t>
  </si>
  <si>
    <t>Order</t>
  </si>
  <si>
    <t>Rank</t>
  </si>
  <si>
    <t>Sorted Trunc Columns:</t>
  </si>
  <si>
    <t>Sorted Orig Columns:</t>
  </si>
  <si>
    <t>Sorted Ranks</t>
  </si>
  <si>
    <t># of Same Rank</t>
  </si>
  <si>
    <t>First</t>
  </si>
  <si>
    <t>Position of First</t>
  </si>
  <si>
    <t>Relative %Rank</t>
  </si>
  <si>
    <t>Relative Sorted Column</t>
  </si>
  <si>
    <t>Highest INTEREST First</t>
  </si>
  <si>
    <t>Column Index</t>
  </si>
  <si>
    <t>Category</t>
  </si>
  <si>
    <t>Rank Within</t>
  </si>
  <si>
    <t>Rank Step 1</t>
  </si>
  <si>
    <t>Rank Step 2</t>
  </si>
  <si>
    <t>Sorted Columns:</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</si>
  <si>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</si>
  <si>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</si>
  <si>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</si>
  <si>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</si>
  <si>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</si>
  <si>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https://www.vertex42.com/licensing/EULA_personaluse.html</t>
  </si>
  <si>
    <t>Do not delete this worksheet.</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</si>
</sst>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M/d/yyyy"/>
    <numFmt numFmtId="165" formatCode="#,##0.00;(#,##0.00)"/>
    <numFmt numFmtId="166" formatCode="0.000%"/>
    <numFmt numFmtId="167" formatCode="#  #/12;-#  #/12;&quot;-&quot;;@"/>
    <numFmt numFmtId="168" formatCode="MMM yyyy"/>
    <numFmt numFmtId="169" formatCode="0.00%;-0.00%"/>
    <numFmt numFmtId="170" formatCode="0;-0"/>
    <numFmt numFmtId="171" formatCode="MMM-yy"/>
    <numFmt numFmtId="172" formatCode="&quot;$&quot;#,##0.00;&quot;$&quot;(#,##0.00)"/>
    <numFmt numFmtId="173" formatCode=" #,##0.00 ;(#,##0.00)"/>
    <numFmt numFmtId="174" formatCode="0.00;-0.00"/>
  </numFmts>
  <fonts count="47">
    <font>
      <sz val="10.0"/>
      <color rgb="FF000000"/>
      <name val="Arial"/>
    </font>
    <font>
      <b/>
      <sz val="18.0"/>
      <color rgb="FF000000"/>
    </font>
    <font>
      <sz val="8.0"/>
      <color rgb="FF000000"/>
    </font>
    <font>
      <b/>
      <sz val="10.0"/>
      <color rgb="FF27592B"/>
    </font>
    <font>
      <u/>
      <sz val="10.0"/>
      <color rgb="FF0000FF"/>
    </font>
    <font>
      <sz val="10.0"/>
      <color rgb="FF000000"/>
    </font>
    <font>
      <u/>
      <sz val="10.0"/>
      <color rgb="FF0000FF"/>
    </font>
    <font>
      <i/>
      <sz val="10.0"/>
      <color rgb="FF000000"/>
    </font>
    <font>
      <b/>
      <sz val="10.0"/>
      <color rgb="FF000000"/>
    </font>
    <font>
      <b/>
      <sz val="10.0"/>
      <color rgb="FFFFFFFF"/>
    </font>
    <font>
      <i/>
      <sz val="8.0"/>
      <color rgb="FF000000"/>
    </font>
    <font/>
    <font>
      <b/>
      <sz val="12.0"/>
      <color rgb="FF000000"/>
    </font>
    <font>
      <b/>
      <sz val="11.0"/>
      <color rgb="FF000000"/>
    </font>
    <font>
      <i/>
      <sz val="10.0"/>
      <color rgb="FFFF0000"/>
    </font>
    <font>
      <sz val="11.0"/>
      <color rgb="FF000000"/>
    </font>
    <font>
      <sz val="10.0"/>
      <color rgb="FFDDDDDD"/>
    </font>
    <font>
      <sz val="10.0"/>
      <color rgb="FFD6F4D9"/>
    </font>
    <font>
      <sz val="8.0"/>
      <color rgb="FFFFFFFF"/>
    </font>
    <font>
      <sz val="8.0"/>
      <color rgb="FFFF0000"/>
    </font>
    <font>
      <sz val="10.0"/>
      <color rgb="FFFFFFFF"/>
    </font>
    <font>
      <b/>
      <sz val="14.0"/>
      <color rgb="FF000000"/>
    </font>
    <font>
      <i/>
      <sz val="9.0"/>
      <color rgb="FF000000"/>
    </font>
    <font>
      <u/>
      <sz val="9.0"/>
      <color rgb="FF0000FF"/>
    </font>
    <font>
      <sz val="12.0"/>
      <color rgb="FF000000"/>
    </font>
    <font>
      <sz val="9.0"/>
      <color rgb="FF000000"/>
    </font>
    <font>
      <b/>
      <sz val="8.0"/>
      <color rgb="FFDE3018"/>
    </font>
    <font>
      <b/>
      <sz val="8.0"/>
      <color rgb="FF000000"/>
    </font>
    <font>
      <b/>
      <sz val="18.0"/>
      <color rgb="FFFFFFFF"/>
      <name val="Arial"/>
    </font>
    <font>
      <sz val="9.0"/>
      <color rgb="FF999999"/>
      <name val="Arial"/>
    </font>
    <font>
      <color rgb="FF999999"/>
      <name val="Tahoma"/>
    </font>
    <font>
      <b/>
      <sz val="14.0"/>
      <color rgb="FF1C4587"/>
      <name val="Arial"/>
    </font>
    <font>
      <name val="Tahoma"/>
    </font>
    <font>
      <u/>
      <color rgb="FF0000FF"/>
      <name val="Tahoma"/>
    </font>
    <font>
      <b/>
      <name val="Tahoma"/>
    </font>
    <font>
      <sz val="11.0"/>
      <name val="Arial"/>
    </font>
    <font>
      <b/>
      <sz val="11.0"/>
      <name val="Arial"/>
    </font>
    <font>
      <sz val="10.0"/>
      <name val="Arial"/>
    </font>
    <font>
      <sz val="10.0"/>
    </font>
    <font>
      <u/>
      <sz val="10.0"/>
      <color rgb="FF0000FF"/>
      <name val="Tahoma"/>
    </font>
    <font>
      <b/>
      <sz val="10.0"/>
      <name val="Arial"/>
    </font>
    <font>
      <i/>
      <name val="Tahoma"/>
    </font>
    <font>
      <u/>
      <sz val="10.0"/>
      <color rgb="FF0000FF"/>
      <name val="Arial"/>
    </font>
    <font>
      <sz val="12.0"/>
      <name val="Arial"/>
    </font>
    <font>
      <b/>
      <sz val="12.0"/>
      <name val="Arial"/>
    </font>
    <font>
      <b/>
      <sz val="11.0"/>
      <color rgb="FF2A4E81"/>
      <name val="Arial"/>
    </font>
    <font>
      <u/>
      <sz val="12.0"/>
      <color rgb="FF0000FF"/>
      <name val="Arial"/>
    </font>
  </fonts>
  <fills count="15">
    <fill>
      <patternFill patternType="none"/>
    </fill>
    <fill>
      <patternFill patternType="lightGray"/>
    </fill>
    <fill>
      <patternFill patternType="solid">
        <fgColor rgb="FFBCE1BF"/>
        <bgColor rgb="FFBCE1BF"/>
      </patternFill>
    </fill>
    <fill>
      <patternFill patternType="solid">
        <fgColor rgb="FFE4F3E6"/>
        <bgColor rgb="FFE4F3E6"/>
      </patternFill>
    </fill>
    <fill>
      <patternFill patternType="solid">
        <fgColor rgb="FF27592B"/>
        <bgColor rgb="FF27592B"/>
      </patternFill>
    </fill>
    <fill>
      <patternFill patternType="solid">
        <fgColor rgb="FFFFFFFF"/>
        <bgColor rgb="FFFFFFFF"/>
      </patternFill>
    </fill>
    <fill>
      <patternFill patternType="solid">
        <fgColor rgb="FFEAEAEA"/>
        <bgColor rgb="FFEAEAEA"/>
      </patternFill>
    </fill>
    <fill>
      <patternFill patternType="solid">
        <fgColor rgb="FFEFEFEF"/>
        <bgColor rgb="FFEFEFEF"/>
      </patternFill>
    </fill>
    <fill>
      <patternFill patternType="solid">
        <fgColor rgb="FFFFFFCC"/>
        <bgColor rgb="FFFFFFCC"/>
      </patternFill>
    </fill>
    <fill>
      <patternFill patternType="solid">
        <fgColor rgb="FF3C78D8"/>
        <bgColor rgb="FF3C78D8"/>
      </patternFill>
    </fill>
    <fill>
      <patternFill patternType="solid">
        <fgColor rgb="FFC9DAF8"/>
        <bgColor rgb="FFC9DAF8"/>
      </patternFill>
    </fill>
    <fill>
      <patternFill patternType="solid">
        <fgColor rgb="FFF3E4F2"/>
        <bgColor rgb="FFF3E4F2"/>
      </patternFill>
    </fill>
    <fill>
      <patternFill patternType="solid">
        <fgColor rgb="FFD6F4D9"/>
        <bgColor rgb="FFD6F4D9"/>
      </patternFill>
    </fill>
    <fill>
      <patternFill patternType="solid">
        <fgColor rgb="FFDFE9FD"/>
        <bgColor rgb="FFDFE9FD"/>
      </patternFill>
    </fill>
    <fill>
      <patternFill patternType="solid">
        <fgColor rgb="FFFAC8D7"/>
        <bgColor rgb="FFFAC8D7"/>
      </patternFill>
    </fill>
  </fills>
  <borders count="24">
    <border/>
    <border>
      <bottom style="thin">
        <color rgb="FF346228"/>
      </bottom>
    </border>
    <border>
      <bottom style="thin">
        <color rgb="FF999999"/>
      </bottom>
    </border>
    <border>
      <right style="thin">
        <color rgb="FF999999"/>
      </right>
    </border>
    <border>
      <left style="thin">
        <color rgb="FF999999"/>
      </left>
      <right style="thin">
        <color rgb="FF999999"/>
      </right>
      <top style="thin">
        <color rgb="FF999999"/>
      </top>
      <bottom style="thin">
        <color rgb="FF999999"/>
      </bottom>
    </border>
    <border>
      <left style="thin">
        <color rgb="FF999999"/>
      </left>
    </border>
    <border>
      <top style="thin">
        <color rgb="FF999999"/>
      </top>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bottom style="thin">
        <color rgb="FFCCCCCC"/>
      </bottom>
    </border>
    <border>
      <right style="thin">
        <color rgb="FFCCCCCC"/>
      </right>
    </border>
    <border>
      <left style="thin">
        <color rgb="FFCCCCCC"/>
      </left>
      <right style="thin">
        <color rgb="FFCCCCCC"/>
      </right>
      <top style="thin">
        <color rgb="FFCCCCCC"/>
      </top>
      <bottom style="thin">
        <color rgb="FFCCCCCC"/>
      </bottom>
    </border>
    <border>
      <left style="thin">
        <color rgb="FFCCCCCC"/>
      </left>
    </border>
    <border>
      <top style="thin">
        <color rgb="FFCCCCCC"/>
      </top>
    </border>
    <border>
      <bottom style="thin">
        <color rgb="FF000000"/>
      </bottom>
    </border>
    <border>
      <top style="thin">
        <color rgb="FF000000"/>
      </top>
    </border>
    <border>
      <left/>
      <right/>
      <top/>
      <bottom/>
    </border>
    <border>
      <right/>
      <top/>
    </border>
    <border>
      <right/>
    </border>
    <border>
      <top style="thin">
        <color rgb="FF000000"/>
      </top>
      <bottom style="thin">
        <color rgb="FF000000"/>
      </bottom>
    </border>
    <border>
      <left style="thin">
        <color rgb="FFFFFFFF"/>
      </left>
      <right style="thin">
        <color rgb="FFFFFFFF"/>
      </right>
      <top style="thin">
        <color rgb="FFFFFFFF"/>
      </top>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181">
    <xf borderId="0" fillId="0" fontId="0" numFmtId="0" xfId="0" applyAlignment="1" applyFont="1">
      <alignment readingOrder="0" shrinkToFit="0" vertical="bottom" wrapText="1"/>
    </xf>
    <xf borderId="0" fillId="2" fontId="1" numFmtId="0" xfId="0" applyAlignment="1" applyFill="1" applyFont="1">
      <alignment horizontal="left" readingOrder="0" shrinkToFit="0" vertical="center" wrapText="0"/>
    </xf>
    <xf borderId="0" fillId="2" fontId="2" numFmtId="0" xfId="0" applyAlignment="1" applyFont="1">
      <alignment horizontal="right" readingOrder="0" shrinkToFit="0" vertical="center" wrapText="0"/>
    </xf>
    <xf borderId="1" fillId="0" fontId="3" numFmtId="0" xfId="0" applyAlignment="1" applyBorder="1" applyFont="1">
      <alignment readingOrder="0" shrinkToFit="0" vertical="bottom" wrapText="0"/>
    </xf>
    <xf borderId="0" fillId="3" fontId="4" numFmtId="0" xfId="0" applyAlignment="1" applyFill="1" applyFont="1">
      <alignment horizontal="left" shrinkToFit="0" vertical="bottom" wrapText="0"/>
    </xf>
    <xf borderId="0" fillId="3" fontId="5" numFmtId="0" xfId="0" applyAlignment="1" applyFont="1">
      <alignment shrinkToFit="0" vertical="bottom" wrapText="0"/>
    </xf>
    <xf borderId="0" fillId="3" fontId="6" numFmtId="0" xfId="0" applyAlignment="1" applyFont="1">
      <alignment horizontal="center" shrinkToFit="0" vertical="bottom" wrapText="0"/>
    </xf>
    <xf borderId="0" fillId="0" fontId="7" numFmtId="0" xfId="0" applyAlignment="1" applyFont="1">
      <alignment readingOrder="0" shrinkToFit="0" vertical="bottom" wrapText="0"/>
    </xf>
    <xf borderId="2" fillId="3" fontId="5" numFmtId="0" xfId="0" applyAlignment="1" applyBorder="1" applyFont="1">
      <alignment shrinkToFit="0" vertical="bottom" wrapText="0"/>
    </xf>
    <xf borderId="3" fillId="3" fontId="8" numFmtId="0" xfId="0" applyAlignment="1" applyBorder="1" applyFont="1">
      <alignment horizontal="right" readingOrder="0" shrinkToFit="0" vertical="center" wrapText="0"/>
    </xf>
    <xf borderId="4" fillId="0" fontId="8" numFmtId="164" xfId="0" applyAlignment="1" applyBorder="1" applyFont="1" applyNumberFormat="1">
      <alignment horizontal="center" readingOrder="0" shrinkToFit="0" vertical="center" wrapText="0"/>
    </xf>
    <xf borderId="5" fillId="3" fontId="5" numFmtId="0" xfId="0" applyAlignment="1" applyBorder="1" applyFont="1">
      <alignment shrinkToFit="0" vertical="bottom" wrapText="0"/>
    </xf>
    <xf borderId="0" fillId="3" fontId="5" numFmtId="0" xfId="0" applyAlignment="1" applyFont="1">
      <alignment horizontal="right" shrinkToFit="0" vertical="bottom" wrapText="0"/>
    </xf>
    <xf borderId="0" fillId="0" fontId="7" numFmtId="0" xfId="0" applyAlignment="1" applyFont="1">
      <alignment readingOrder="0" shrinkToFit="0" vertical="bottom" wrapText="0"/>
    </xf>
    <xf borderId="6" fillId="3" fontId="5" numFmtId="0" xfId="0" applyAlignment="1" applyBorder="1" applyFont="1">
      <alignment shrinkToFit="0" vertical="bottom" wrapText="0"/>
    </xf>
    <xf borderId="0" fillId="3" fontId="8" numFmtId="0" xfId="0" applyAlignment="1" applyFont="1">
      <alignment horizontal="left" readingOrder="0" shrinkToFit="0" vertical="bottom" wrapText="0"/>
    </xf>
    <xf borderId="0" fillId="3" fontId="5" numFmtId="0" xfId="0" applyAlignment="1" applyFont="1">
      <alignment horizontal="right" readingOrder="0" shrinkToFit="0" vertical="bottom" wrapText="0"/>
    </xf>
    <xf borderId="2" fillId="4" fontId="9" numFmtId="0" xfId="0" applyAlignment="1" applyBorder="1" applyFill="1" applyFont="1">
      <alignment horizontal="center" readingOrder="0" shrinkToFit="0" vertical="bottom" wrapText="0"/>
    </xf>
    <xf borderId="2" fillId="4" fontId="9" numFmtId="0" xfId="0" applyAlignment="1" applyBorder="1" applyFont="1">
      <alignment horizontal="center" readingOrder="0" shrinkToFit="0" vertical="bottom" wrapText="1"/>
    </xf>
    <xf borderId="0" fillId="3" fontId="10" numFmtId="0" xfId="0" applyAlignment="1" applyFont="1">
      <alignment horizontal="right" readingOrder="0" shrinkToFit="0" vertical="bottom" wrapText="0"/>
    </xf>
    <xf borderId="3" fillId="3" fontId="5" numFmtId="0" xfId="0" applyAlignment="1" applyBorder="1" applyFont="1">
      <alignment readingOrder="0" shrinkToFit="0" vertical="bottom" wrapText="0"/>
    </xf>
    <xf borderId="4" fillId="0" fontId="5" numFmtId="0" xfId="0" applyAlignment="1" applyBorder="1" applyFont="1">
      <alignment readingOrder="0" shrinkToFit="0" vertical="bottom" wrapText="0"/>
    </xf>
    <xf borderId="4" fillId="0" fontId="5" numFmtId="165" xfId="0" applyAlignment="1" applyBorder="1" applyFont="1" applyNumberFormat="1">
      <alignment readingOrder="0" shrinkToFit="0" vertical="bottom" wrapText="0"/>
    </xf>
    <xf borderId="4" fillId="0" fontId="5" numFmtId="166" xfId="0" applyAlignment="1" applyBorder="1" applyFont="1" applyNumberFormat="1">
      <alignment readingOrder="0" shrinkToFit="0" vertical="bottom" wrapText="0"/>
    </xf>
    <xf borderId="4" fillId="0" fontId="5" numFmtId="0" xfId="0" applyAlignment="1" applyBorder="1" applyFont="1">
      <alignment horizontal="center" readingOrder="0" shrinkToFit="0" vertical="bottom" wrapText="0"/>
    </xf>
    <xf borderId="5" fillId="3" fontId="2" numFmtId="165" xfId="0" applyAlignment="1" applyBorder="1" applyFont="1" applyNumberFormat="1">
      <alignment shrinkToFit="0" vertical="bottom" wrapText="0"/>
    </xf>
    <xf borderId="3" fillId="3" fontId="5" numFmtId="0" xfId="0" applyAlignment="1" applyBorder="1" applyFont="1">
      <alignment shrinkToFit="0" vertical="bottom" wrapText="0"/>
    </xf>
    <xf borderId="1" fillId="0" fontId="3" numFmtId="0" xfId="0" applyAlignment="1" applyBorder="1" applyFont="1">
      <alignment readingOrder="0" shrinkToFit="0" vertical="bottom" wrapText="0"/>
    </xf>
    <xf borderId="0" fillId="0" fontId="11" numFmtId="0" xfId="0" applyAlignment="1" applyFont="1">
      <alignment readingOrder="0" shrinkToFit="0" wrapText="1"/>
    </xf>
    <xf borderId="4" fillId="0" fontId="5" numFmtId="0" xfId="0" applyAlignment="1" applyBorder="1" applyFont="1">
      <alignment readingOrder="0" shrinkToFit="0" vertical="bottom" wrapText="0"/>
    </xf>
    <xf borderId="4" fillId="0" fontId="5" numFmtId="0" xfId="0" applyAlignment="1" applyBorder="1" applyFont="1">
      <alignment horizontal="center" shrinkToFit="0" vertical="bottom" wrapText="0"/>
    </xf>
    <xf borderId="4" fillId="0" fontId="5" numFmtId="0" xfId="0" applyAlignment="1" applyBorder="1" applyFont="1">
      <alignment horizontal="center" readingOrder="0" shrinkToFit="0" vertical="bottom" wrapText="0"/>
    </xf>
    <xf borderId="0" fillId="0" fontId="5" numFmtId="0" xfId="0" applyAlignment="1" applyFont="1">
      <alignment readingOrder="0" shrinkToFit="0" vertical="bottom" wrapText="0"/>
    </xf>
    <xf borderId="4" fillId="0" fontId="5" numFmtId="0" xfId="0" applyAlignment="1" applyBorder="1" applyFont="1">
      <alignment shrinkToFit="0" vertical="bottom" wrapText="0"/>
    </xf>
    <xf borderId="4" fillId="0" fontId="5" numFmtId="165" xfId="0" applyAlignment="1" applyBorder="1" applyFont="1" applyNumberFormat="1">
      <alignment shrinkToFit="0" vertical="bottom" wrapText="0"/>
    </xf>
    <xf borderId="4" fillId="0" fontId="5" numFmtId="166" xfId="0" applyAlignment="1" applyBorder="1" applyFont="1" applyNumberFormat="1">
      <alignment shrinkToFit="0" vertical="bottom" wrapText="0"/>
    </xf>
    <xf borderId="0" fillId="0" fontId="5" numFmtId="0" xfId="0" applyAlignment="1" applyFont="1">
      <alignment readingOrder="0" shrinkToFit="0" vertical="bottom" wrapText="0"/>
    </xf>
    <xf borderId="6" fillId="3" fontId="5" numFmtId="0" xfId="0" applyAlignment="1" applyBorder="1" applyFont="1">
      <alignment horizontal="right" readingOrder="0" shrinkToFit="0" vertical="bottom" wrapText="0"/>
    </xf>
    <xf borderId="6" fillId="2" fontId="5" numFmtId="165" xfId="0" applyAlignment="1" applyBorder="1" applyFont="1" applyNumberFormat="1">
      <alignment horizontal="center" shrinkToFit="0" vertical="bottom" wrapText="0"/>
    </xf>
    <xf borderId="6" fillId="3" fontId="5" numFmtId="0" xfId="0" applyAlignment="1" applyBorder="1" applyFont="1">
      <alignment horizontal="right" shrinkToFit="0" vertical="bottom" wrapText="0"/>
    </xf>
    <xf borderId="0" fillId="3" fontId="2" numFmtId="2" xfId="0" applyAlignment="1" applyFont="1" applyNumberFormat="1">
      <alignment shrinkToFit="0" vertical="bottom" wrapText="0"/>
    </xf>
    <xf borderId="2" fillId="3" fontId="12" numFmtId="0" xfId="0" applyAlignment="1" applyBorder="1" applyFont="1">
      <alignment horizontal="right" shrinkToFit="0" vertical="bottom" wrapText="0"/>
    </xf>
    <xf borderId="0" fillId="3" fontId="8" numFmtId="0" xfId="0" applyAlignment="1" applyFont="1">
      <alignment horizontal="right" shrinkToFit="0" vertical="bottom" wrapText="0"/>
    </xf>
    <xf borderId="0" fillId="3" fontId="12" numFmtId="0" xfId="0" applyAlignment="1" applyFont="1">
      <alignment horizontal="right" readingOrder="0" shrinkToFit="0" vertical="center" wrapText="0"/>
    </xf>
    <xf borderId="3" fillId="0" fontId="11" numFmtId="0" xfId="0" applyAlignment="1" applyBorder="1" applyFont="1">
      <alignment shrinkToFit="0" wrapText="1"/>
    </xf>
    <xf borderId="4" fillId="5" fontId="13" numFmtId="4" xfId="0" applyAlignment="1" applyBorder="1" applyFill="1" applyFont="1" applyNumberFormat="1">
      <alignment horizontal="right" readingOrder="0" shrinkToFit="0" vertical="center" wrapText="0"/>
    </xf>
    <xf borderId="5" fillId="3" fontId="14" numFmtId="0" xfId="0" applyAlignment="1" applyBorder="1" applyFont="1">
      <alignment shrinkToFit="0" vertical="bottom" wrapText="0"/>
    </xf>
    <xf borderId="0" fillId="3" fontId="12" numFmtId="0" xfId="0" applyAlignment="1" applyFont="1">
      <alignment horizontal="right" readingOrder="0" shrinkToFit="0" vertical="bottom" wrapText="0"/>
    </xf>
    <xf borderId="6" fillId="2" fontId="13" numFmtId="4" xfId="0" applyAlignment="1" applyBorder="1" applyFont="1" applyNumberFormat="1">
      <alignment horizontal="right" shrinkToFit="0" vertical="center" wrapText="0"/>
    </xf>
    <xf borderId="3" fillId="3" fontId="12" numFmtId="0" xfId="0" applyAlignment="1" applyBorder="1" applyFont="1">
      <alignment horizontal="right" readingOrder="0" shrinkToFit="0" vertical="bottom" wrapText="0"/>
    </xf>
    <xf borderId="7" fillId="0" fontId="15" numFmtId="0" xfId="0" applyAlignment="1" applyBorder="1" applyFont="1">
      <alignment horizontal="left" readingOrder="0" shrinkToFit="0" vertical="center" wrapText="0"/>
    </xf>
    <xf borderId="8" fillId="0" fontId="11" numFmtId="0" xfId="0" applyAlignment="1" applyBorder="1" applyFont="1">
      <alignment shrinkToFit="0" wrapText="1"/>
    </xf>
    <xf borderId="9" fillId="0" fontId="11" numFmtId="0" xfId="0" applyAlignment="1" applyBorder="1" applyFont="1">
      <alignment shrinkToFit="0" wrapText="1"/>
    </xf>
    <xf borderId="5" fillId="3" fontId="16" numFmtId="0" xfId="0" applyAlignment="1" applyBorder="1" applyFont="1">
      <alignment shrinkToFit="0" vertical="bottom" wrapText="0"/>
    </xf>
    <xf borderId="0" fillId="3" fontId="17" numFmtId="0" xfId="0" applyAlignment="1" applyFont="1">
      <alignment shrinkToFit="0" vertical="bottom" wrapText="0"/>
    </xf>
    <xf borderId="0" fillId="3" fontId="10" numFmtId="0" xfId="0" applyAlignment="1" applyFont="1">
      <alignment horizontal="left" readingOrder="0" shrinkToFit="0" vertical="bottom" wrapText="0"/>
    </xf>
    <xf borderId="0" fillId="3" fontId="18" numFmtId="0" xfId="0" applyAlignment="1" applyFont="1">
      <alignment horizontal="center" shrinkToFit="0" vertical="bottom" wrapText="0"/>
    </xf>
    <xf borderId="0" fillId="4" fontId="9" numFmtId="0" xfId="0" applyAlignment="1" applyFont="1">
      <alignment horizontal="center" readingOrder="0" shrinkToFit="0" vertical="bottom" wrapText="1"/>
    </xf>
    <xf borderId="0" fillId="4" fontId="9" numFmtId="0" xfId="0" applyAlignment="1" applyFont="1">
      <alignment horizontal="center" readingOrder="0" shrinkToFit="0" vertical="bottom" wrapText="1"/>
    </xf>
    <xf borderId="10" fillId="4" fontId="9" numFmtId="0" xfId="0" applyAlignment="1" applyBorder="1" applyFont="1">
      <alignment horizontal="center" readingOrder="0" shrinkToFit="0" vertical="bottom" wrapText="1"/>
    </xf>
    <xf borderId="0" fillId="3" fontId="2" numFmtId="0" xfId="0" applyAlignment="1" applyFont="1">
      <alignment shrinkToFit="0" vertical="bottom" wrapText="0"/>
    </xf>
    <xf borderId="11" fillId="3" fontId="5" numFmtId="0" xfId="0" applyAlignment="1" applyBorder="1" applyFont="1">
      <alignment shrinkToFit="0" vertical="bottom" wrapText="0"/>
    </xf>
    <xf borderId="12" fillId="6" fontId="5" numFmtId="0" xfId="0" applyAlignment="1" applyBorder="1" applyFill="1" applyFont="1">
      <alignment shrinkToFit="0" vertical="bottom" wrapText="0"/>
    </xf>
    <xf borderId="12" fillId="6" fontId="5" numFmtId="165" xfId="0" applyAlignment="1" applyBorder="1" applyFont="1" applyNumberFormat="1">
      <alignment shrinkToFit="0" vertical="bottom" wrapText="0"/>
    </xf>
    <xf borderId="12" fillId="6" fontId="5" numFmtId="167" xfId="0" applyAlignment="1" applyBorder="1" applyFont="1" applyNumberFormat="1">
      <alignment horizontal="center" shrinkToFit="0" vertical="bottom" wrapText="0"/>
    </xf>
    <xf borderId="12" fillId="6" fontId="5" numFmtId="168" xfId="0" applyAlignment="1" applyBorder="1" applyFont="1" applyNumberFormat="1">
      <alignment horizontal="center" shrinkToFit="0" vertical="bottom" wrapText="0"/>
    </xf>
    <xf borderId="13" fillId="3" fontId="19" numFmtId="0" xfId="0" applyAlignment="1" applyBorder="1" applyFont="1">
      <alignment shrinkToFit="0" vertical="bottom" wrapText="0"/>
    </xf>
    <xf borderId="0" fillId="0" fontId="5" numFmtId="0" xfId="0" applyAlignment="1" applyFont="1">
      <alignment shrinkToFit="0" vertical="bottom" wrapText="0"/>
    </xf>
    <xf borderId="14" fillId="3" fontId="5" numFmtId="0" xfId="0" applyAlignment="1" applyBorder="1" applyFont="1">
      <alignment shrinkToFit="0" vertical="bottom" wrapText="0"/>
    </xf>
    <xf borderId="14" fillId="3" fontId="13" numFmtId="0" xfId="0" applyAlignment="1" applyBorder="1" applyFont="1">
      <alignment horizontal="right" readingOrder="0" shrinkToFit="0" vertical="center" wrapText="0"/>
    </xf>
    <xf borderId="14" fillId="2" fontId="13" numFmtId="4" xfId="0" applyAlignment="1" applyBorder="1" applyFont="1" applyNumberFormat="1">
      <alignment horizontal="right" shrinkToFit="0" vertical="center" wrapText="0"/>
    </xf>
    <xf borderId="14" fillId="3" fontId="5" numFmtId="0" xfId="0" applyAlignment="1" applyBorder="1" applyFont="1">
      <alignment readingOrder="0" shrinkToFit="0" vertical="center" wrapText="0"/>
    </xf>
    <xf borderId="14" fillId="0" fontId="11" numFmtId="0" xfId="0" applyAlignment="1" applyBorder="1" applyFont="1">
      <alignment shrinkToFit="0" wrapText="1"/>
    </xf>
    <xf borderId="0" fillId="0" fontId="20" numFmtId="0" xfId="0" applyAlignment="1" applyFont="1">
      <alignment readingOrder="0" shrinkToFit="0" vertical="bottom" wrapText="0"/>
    </xf>
    <xf borderId="0" fillId="7" fontId="21" numFmtId="0" xfId="0" applyAlignment="1" applyFill="1" applyFont="1">
      <alignment horizontal="left" readingOrder="0" shrinkToFit="0" vertical="center" wrapText="0"/>
    </xf>
    <xf borderId="0" fillId="7" fontId="2" numFmtId="0" xfId="0" applyAlignment="1" applyFont="1">
      <alignment horizontal="right" readingOrder="0" shrinkToFit="0" vertical="center" wrapText="0"/>
    </xf>
    <xf borderId="0" fillId="7" fontId="22" numFmtId="0" xfId="0" applyAlignment="1" applyFont="1">
      <alignment horizontal="left" readingOrder="0" shrinkToFit="0" vertical="bottom" wrapText="0"/>
    </xf>
    <xf borderId="0" fillId="7" fontId="23" numFmtId="0" xfId="0" applyAlignment="1" applyFont="1">
      <alignment horizontal="right" shrinkToFit="0" vertical="bottom" wrapText="0"/>
    </xf>
    <xf borderId="0" fillId="0" fontId="24" numFmtId="0" xfId="0" applyAlignment="1" applyFont="1">
      <alignment horizontal="right" readingOrder="0" shrinkToFit="0" vertical="bottom" wrapText="0"/>
    </xf>
    <xf borderId="0" fillId="0" fontId="12" numFmtId="0" xfId="0" applyAlignment="1" applyFont="1">
      <alignment horizontal="left" shrinkToFit="0" vertical="bottom" wrapText="0"/>
    </xf>
    <xf borderId="0" fillId="0" fontId="12" numFmtId="2" xfId="0" applyAlignment="1" applyFont="1" applyNumberFormat="1">
      <alignment horizontal="left" shrinkToFit="0" vertical="bottom" wrapText="0"/>
    </xf>
    <xf borderId="0" fillId="6" fontId="25" numFmtId="0" xfId="0" applyAlignment="1" applyFont="1">
      <alignment horizontal="right" readingOrder="0" shrinkToFit="0" vertical="center" wrapText="1"/>
    </xf>
    <xf borderId="0" fillId="6" fontId="25" numFmtId="0" xfId="0" applyAlignment="1" applyFont="1">
      <alignment horizontal="center" shrinkToFit="0" vertical="center" wrapText="1"/>
    </xf>
    <xf borderId="0" fillId="0" fontId="2" numFmtId="0" xfId="0" applyAlignment="1" applyFont="1">
      <alignment horizontal="right" readingOrder="0" shrinkToFit="0" vertical="bottom" wrapText="0"/>
    </xf>
    <xf borderId="0" fillId="0" fontId="2" numFmtId="165" xfId="0" applyAlignment="1" applyFont="1" applyNumberFormat="1">
      <alignment shrinkToFit="0" vertical="bottom" wrapText="0"/>
    </xf>
    <xf borderId="0" fillId="0" fontId="2" numFmtId="169" xfId="0" applyAlignment="1" applyFont="1" applyNumberFormat="1">
      <alignment shrinkToFit="0" vertical="bottom" wrapText="0"/>
    </xf>
    <xf borderId="0" fillId="0" fontId="2" numFmtId="170" xfId="0" applyAlignment="1" applyFont="1" applyNumberFormat="1">
      <alignment shrinkToFit="0" vertical="bottom" wrapText="0"/>
    </xf>
    <xf borderId="0" fillId="0" fontId="2" numFmtId="171" xfId="0" applyAlignment="1" applyFont="1" applyNumberFormat="1">
      <alignment shrinkToFit="0" vertical="bottom" wrapText="0"/>
    </xf>
    <xf borderId="0" fillId="0" fontId="26" numFmtId="0" xfId="0" applyAlignment="1" applyFont="1">
      <alignment shrinkToFit="0" vertical="bottom" wrapText="0"/>
    </xf>
    <xf borderId="0" fillId="0" fontId="12" numFmtId="172" xfId="0" applyAlignment="1" applyFont="1" applyNumberFormat="1">
      <alignment horizontal="center" shrinkToFit="0" vertical="bottom" wrapText="0"/>
    </xf>
    <xf borderId="0" fillId="0" fontId="8" numFmtId="0" xfId="0" applyAlignment="1" applyFont="1">
      <alignment horizontal="left" readingOrder="0" shrinkToFit="0" vertical="bottom" wrapText="0"/>
    </xf>
    <xf borderId="0" fillId="0" fontId="8" numFmtId="0" xfId="0" applyAlignment="1" applyFont="1">
      <alignment readingOrder="0" shrinkToFit="0" vertical="bottom" wrapText="0"/>
    </xf>
    <xf borderId="15" fillId="3" fontId="25" numFmtId="0" xfId="0" applyAlignment="1" applyBorder="1" applyFont="1">
      <alignment horizontal="center" readingOrder="0" shrinkToFit="0" vertical="center" wrapText="1"/>
    </xf>
    <xf borderId="15" fillId="3" fontId="25" numFmtId="0" xfId="0" applyAlignment="1" applyBorder="1" applyFont="1">
      <alignment horizontal="center" shrinkToFit="0" vertical="center" wrapText="1"/>
    </xf>
    <xf borderId="0" fillId="3" fontId="27" numFmtId="0" xfId="0" applyAlignment="1" applyFont="1">
      <alignment horizontal="left" readingOrder="0" shrinkToFit="0" vertical="bottom" wrapText="1"/>
    </xf>
    <xf borderId="15" fillId="3" fontId="2" numFmtId="0" xfId="0" applyAlignment="1" applyBorder="1" applyFont="1">
      <alignment horizontal="left" shrinkToFit="0" vertical="bottom" wrapText="0"/>
    </xf>
    <xf borderId="15" fillId="3" fontId="27" numFmtId="0" xfId="0" applyAlignment="1" applyBorder="1" applyFont="1">
      <alignment horizontal="right" readingOrder="0" shrinkToFit="0" vertical="bottom" wrapText="0"/>
    </xf>
    <xf borderId="16" fillId="6" fontId="5" numFmtId="0" xfId="0" applyAlignment="1" applyBorder="1" applyFont="1">
      <alignment shrinkToFit="0" vertical="bottom" wrapText="0"/>
    </xf>
    <xf borderId="16" fillId="8" fontId="2" numFmtId="171" xfId="0" applyAlignment="1" applyBorder="1" applyFill="1" applyFont="1" applyNumberFormat="1">
      <alignment horizontal="center" shrinkToFit="0" vertical="bottom" wrapText="0"/>
    </xf>
    <xf borderId="16" fillId="6" fontId="27" numFmtId="173" xfId="0" applyAlignment="1" applyBorder="1" applyFont="1" applyNumberFormat="1">
      <alignment shrinkToFit="0" vertical="bottom" wrapText="0"/>
    </xf>
    <xf borderId="16" fillId="6" fontId="2" numFmtId="4" xfId="0" applyAlignment="1" applyBorder="1" applyFont="1" applyNumberFormat="1">
      <alignment shrinkToFit="0" vertical="bottom" wrapText="0"/>
    </xf>
    <xf borderId="16" fillId="6" fontId="2" numFmtId="2" xfId="0" applyAlignment="1" applyBorder="1" applyFont="1" applyNumberFormat="1">
      <alignment shrinkToFit="0" vertical="bottom" wrapText="0"/>
    </xf>
    <xf borderId="0" fillId="0" fontId="2" numFmtId="0" xfId="0" applyAlignment="1" applyFont="1">
      <alignment horizontal="center" shrinkToFit="0" vertical="bottom" wrapText="0"/>
    </xf>
    <xf borderId="0" fillId="0" fontId="2" numFmtId="171" xfId="0" applyAlignment="1" applyFont="1" applyNumberFormat="1">
      <alignment horizontal="center" shrinkToFit="0" vertical="bottom" wrapText="0"/>
    </xf>
    <xf borderId="0" fillId="0" fontId="2" numFmtId="174" xfId="0" applyAlignment="1" applyFont="1" applyNumberFormat="1">
      <alignment horizontal="right" shrinkToFit="0" vertical="bottom" wrapText="0"/>
    </xf>
    <xf borderId="0" fillId="8" fontId="2" numFmtId="174" xfId="0" applyAlignment="1" applyFont="1" applyNumberFormat="1">
      <alignment horizontal="right" shrinkToFit="0" vertical="bottom" wrapText="0"/>
    </xf>
    <xf borderId="0" fillId="0" fontId="2" numFmtId="174" xfId="0" applyAlignment="1" applyFont="1" applyNumberFormat="1">
      <alignment shrinkToFit="0" vertical="bottom" wrapText="0"/>
    </xf>
    <xf borderId="0" fillId="0" fontId="2" numFmtId="4" xfId="0" applyAlignment="1" applyFont="1" applyNumberFormat="1">
      <alignment shrinkToFit="0" vertical="bottom" wrapText="0"/>
    </xf>
    <xf borderId="0" fillId="6" fontId="2" numFmtId="174" xfId="0" applyAlignment="1" applyFont="1" applyNumberFormat="1">
      <alignment shrinkToFit="0" vertical="bottom" wrapText="0"/>
    </xf>
    <xf borderId="0" fillId="6" fontId="5" numFmtId="0" xfId="0" applyAlignment="1" applyFont="1">
      <alignment shrinkToFit="0" vertical="bottom" wrapText="0"/>
    </xf>
    <xf borderId="0" fillId="6" fontId="5" numFmtId="4" xfId="0" applyAlignment="1" applyFont="1" applyNumberFormat="1">
      <alignment shrinkToFit="0" vertical="bottom" wrapText="0"/>
    </xf>
    <xf borderId="17" fillId="9" fontId="28" numFmtId="0" xfId="0" applyAlignment="1" applyBorder="1" applyFill="1" applyFont="1">
      <alignment horizontal="left" readingOrder="0" shrinkToFit="0" vertical="center" wrapText="0"/>
    </xf>
    <xf borderId="0" fillId="9" fontId="28" numFmtId="0" xfId="0" applyAlignment="1" applyFont="1">
      <alignment horizontal="center" shrinkToFit="0" vertical="center" wrapText="1"/>
    </xf>
    <xf borderId="18" fillId="0" fontId="29" numFmtId="0" xfId="0" applyAlignment="1" applyBorder="1" applyFont="1">
      <alignment readingOrder="0" shrinkToFit="0" wrapText="0"/>
    </xf>
    <xf borderId="18" fillId="0" fontId="30" numFmtId="0" xfId="0" applyAlignment="1" applyBorder="1" applyFont="1">
      <alignment shrinkToFit="0" wrapText="1"/>
    </xf>
    <xf borderId="0" fillId="0" fontId="29" numFmtId="0" xfId="0" applyAlignment="1" applyFont="1">
      <alignment horizontal="right" shrinkToFit="0" wrapText="0"/>
    </xf>
    <xf borderId="0" fillId="0" fontId="11" numFmtId="0" xfId="0" applyAlignment="1" applyFont="1">
      <alignment shrinkToFit="0" vertical="top" wrapText="1"/>
    </xf>
    <xf borderId="19" fillId="10" fontId="31" numFmtId="0" xfId="0" applyAlignment="1" applyBorder="1" applyFill="1" applyFont="1">
      <alignment readingOrder="0" shrinkToFit="0" wrapText="0"/>
    </xf>
    <xf borderId="0" fillId="10" fontId="32" numFmtId="0" xfId="0" applyAlignment="1" applyFont="1">
      <alignment shrinkToFit="0" wrapText="1"/>
    </xf>
    <xf borderId="0" fillId="10" fontId="32" numFmtId="0" xfId="0" applyAlignment="1" applyFont="1">
      <alignment shrinkToFit="0" wrapText="1"/>
    </xf>
    <xf borderId="0" fillId="0" fontId="32" numFmtId="0" xfId="0" applyAlignment="1" applyFont="1">
      <alignment shrinkToFit="0" vertical="top" wrapText="1"/>
    </xf>
    <xf borderId="0" fillId="0" fontId="32" numFmtId="0" xfId="0" applyAlignment="1" applyFont="1">
      <alignment readingOrder="0" shrinkToFit="0" vertical="top" wrapText="1"/>
    </xf>
    <xf borderId="0" fillId="0" fontId="33" numFmtId="0" xfId="0" applyAlignment="1" applyFont="1">
      <alignment readingOrder="0" shrinkToFit="0" vertical="top" wrapText="1"/>
    </xf>
    <xf borderId="0" fillId="0" fontId="34" numFmtId="0" xfId="0" applyAlignment="1" applyFont="1">
      <alignment horizontal="right" readingOrder="0" shrinkToFit="0" vertical="top" wrapText="1"/>
    </xf>
    <xf borderId="0" fillId="0" fontId="35" numFmtId="0" xfId="0" applyAlignment="1" applyFont="1">
      <alignment readingOrder="0" shrinkToFit="0" vertical="top" wrapText="1"/>
    </xf>
    <xf borderId="0" fillId="0" fontId="32" numFmtId="0" xfId="0" applyAlignment="1" applyFont="1">
      <alignment horizontal="right" shrinkToFit="0" vertical="top" wrapText="1"/>
    </xf>
    <xf borderId="0" fillId="0" fontId="36" numFmtId="0" xfId="0" applyAlignment="1" applyFont="1">
      <alignment readingOrder="0" shrinkToFit="0" vertical="top" wrapText="1"/>
    </xf>
    <xf borderId="0" fillId="0" fontId="37" numFmtId="0" xfId="0" applyAlignment="1" applyFont="1">
      <alignment readingOrder="0" shrinkToFit="0" vertical="top" wrapText="1"/>
    </xf>
    <xf borderId="0" fillId="0" fontId="38" numFmtId="0" xfId="0" applyAlignment="1" applyFont="1">
      <alignment shrinkToFit="0" wrapText="1"/>
    </xf>
    <xf borderId="0" fillId="0" fontId="39" numFmtId="0" xfId="0" applyAlignment="1" applyFont="1">
      <alignment readingOrder="0" shrinkToFit="0" vertical="bottom" wrapText="0"/>
    </xf>
    <xf borderId="4" fillId="0" fontId="5" numFmtId="165" xfId="0" applyAlignment="1" applyBorder="1" applyFont="1" applyNumberFormat="1">
      <alignment horizontal="right" readingOrder="0" shrinkToFit="0" vertical="bottom" wrapText="0"/>
    </xf>
    <xf borderId="0" fillId="0" fontId="40" numFmtId="0" xfId="0" applyAlignment="1" applyFont="1">
      <alignment readingOrder="0" shrinkToFit="0" vertical="top" wrapText="1"/>
    </xf>
    <xf borderId="4" fillId="0" fontId="5" numFmtId="165" xfId="0" applyAlignment="1" applyBorder="1" applyFont="1" applyNumberFormat="1">
      <alignment horizontal="right" shrinkToFit="0" vertical="bottom" wrapText="0"/>
    </xf>
    <xf borderId="4" fillId="0" fontId="5" numFmtId="11" xfId="0" applyAlignment="1" applyBorder="1" applyFont="1" applyNumberFormat="1">
      <alignment horizontal="right" readingOrder="0" shrinkToFit="0" vertical="bottom" wrapText="0"/>
    </xf>
    <xf borderId="0" fillId="0" fontId="41" numFmtId="0" xfId="0" applyAlignment="1" applyFont="1">
      <alignment readingOrder="0" shrinkToFit="0" vertical="top" wrapText="1"/>
    </xf>
    <xf borderId="0" fillId="0" fontId="12" numFmtId="0" xfId="0" applyAlignment="1" applyFont="1">
      <alignment readingOrder="0" shrinkToFit="0" vertical="bottom" wrapText="0"/>
    </xf>
    <xf borderId="0" fillId="0" fontId="5" numFmtId="0" xfId="0" applyAlignment="1" applyFont="1">
      <alignment horizontal="right" readingOrder="0" shrinkToFit="0" vertical="bottom" wrapText="0"/>
    </xf>
    <xf borderId="15" fillId="0" fontId="5" numFmtId="0" xfId="0" applyAlignment="1" applyBorder="1" applyFont="1">
      <alignment readingOrder="0" shrinkToFit="0" vertical="bottom" wrapText="0"/>
    </xf>
    <xf borderId="15" fillId="0" fontId="5" numFmtId="0" xfId="0" applyAlignment="1" applyBorder="1" applyFont="1">
      <alignment shrinkToFit="0" vertical="bottom" wrapText="0"/>
    </xf>
    <xf borderId="16" fillId="0" fontId="5" numFmtId="0" xfId="0" applyAlignment="1" applyBorder="1" applyFont="1">
      <alignment shrinkToFit="0" vertical="bottom" wrapText="0"/>
    </xf>
    <xf borderId="0" fillId="0" fontId="5" numFmtId="165" xfId="0" applyAlignment="1" applyFont="1" applyNumberFormat="1">
      <alignment shrinkToFit="0" vertical="bottom" wrapText="0"/>
    </xf>
    <xf borderId="15" fillId="0" fontId="5" numFmtId="10" xfId="0" applyAlignment="1" applyBorder="1" applyFont="1" applyNumberFormat="1">
      <alignment shrinkToFit="0" vertical="bottom" wrapText="0"/>
    </xf>
    <xf borderId="15" fillId="0" fontId="5" numFmtId="10" xfId="0" applyAlignment="1" applyBorder="1" applyFont="1" applyNumberFormat="1">
      <alignment shrinkToFit="0" vertical="bottom" wrapText="0"/>
    </xf>
    <xf borderId="20" fillId="0" fontId="5" numFmtId="0" xfId="0" applyAlignment="1" applyBorder="1" applyFont="1">
      <alignment shrinkToFit="0" vertical="bottom" wrapText="0"/>
    </xf>
    <xf borderId="15" fillId="0" fontId="8" numFmtId="0" xfId="0" applyAlignment="1" applyBorder="1" applyFont="1">
      <alignment shrinkToFit="0" vertical="bottom" wrapText="0"/>
    </xf>
    <xf borderId="16" fillId="0" fontId="11" numFmtId="0" xfId="0" applyAlignment="1" applyBorder="1" applyFont="1">
      <alignment shrinkToFit="0" wrapText="1"/>
    </xf>
    <xf borderId="0" fillId="11" fontId="5" numFmtId="0" xfId="0" applyAlignment="1" applyFill="1" applyFont="1">
      <alignment readingOrder="0" shrinkToFit="0" vertical="bottom" wrapText="0"/>
    </xf>
    <xf borderId="0" fillId="11" fontId="8" numFmtId="0" xfId="0" applyAlignment="1" applyFont="1">
      <alignment shrinkToFit="0" vertical="bottom" wrapText="0"/>
    </xf>
    <xf borderId="0" fillId="12" fontId="5" numFmtId="0" xfId="0" applyAlignment="1" applyFill="1" applyFont="1">
      <alignment horizontal="right" readingOrder="0" shrinkToFit="0" vertical="bottom" wrapText="0"/>
    </xf>
    <xf borderId="0" fillId="12" fontId="8" numFmtId="0" xfId="0" applyAlignment="1" applyFont="1">
      <alignment horizontal="right" shrinkToFit="0" vertical="bottom" wrapText="0"/>
    </xf>
    <xf borderId="0" fillId="12" fontId="5" numFmtId="0" xfId="0" applyAlignment="1" applyFont="1">
      <alignment horizontal="right" shrinkToFit="0" vertical="bottom" wrapText="0"/>
    </xf>
    <xf borderId="0" fillId="13" fontId="5" numFmtId="0" xfId="0" applyAlignment="1" applyFill="1" applyFont="1">
      <alignment horizontal="right" readingOrder="0" shrinkToFit="0" vertical="bottom" wrapText="0"/>
    </xf>
    <xf borderId="0" fillId="13" fontId="5" numFmtId="0" xfId="0" applyAlignment="1" applyFont="1">
      <alignment horizontal="right" shrinkToFit="0" vertical="bottom" wrapText="0"/>
    </xf>
    <xf borderId="0" fillId="0" fontId="5" numFmtId="0" xfId="0" applyAlignment="1" applyFont="1">
      <alignment horizontal="right" shrinkToFit="0" vertical="bottom" wrapText="0"/>
    </xf>
    <xf borderId="0" fillId="0" fontId="5" numFmtId="10" xfId="0" applyAlignment="1" applyFont="1" applyNumberFormat="1">
      <alignment horizontal="right" shrinkToFit="0" vertical="bottom" wrapText="0"/>
    </xf>
    <xf borderId="0" fillId="0" fontId="5" numFmtId="10" xfId="0" applyAlignment="1" applyFont="1" applyNumberFormat="1">
      <alignment horizontal="right" shrinkToFit="0" vertical="bottom" wrapText="0"/>
    </xf>
    <xf borderId="0" fillId="13" fontId="5" numFmtId="0" xfId="0" applyAlignment="1" applyFont="1">
      <alignment shrinkToFit="0" vertical="bottom" wrapText="0"/>
    </xf>
    <xf borderId="0" fillId="0" fontId="32" numFmtId="0" xfId="0" applyAlignment="1" applyFont="1">
      <alignment shrinkToFit="0" vertical="bottom" wrapText="0"/>
    </xf>
    <xf borderId="0" fillId="0" fontId="32" numFmtId="0" xfId="0" applyAlignment="1" applyFont="1">
      <alignment horizontal="right" readingOrder="0" shrinkToFit="0" vertical="bottom" wrapText="0"/>
    </xf>
    <xf borderId="0" fillId="13" fontId="32" numFmtId="0" xfId="0" applyAlignment="1" applyFont="1">
      <alignment readingOrder="0" shrinkToFit="0" vertical="bottom" wrapText="0"/>
    </xf>
    <xf borderId="0" fillId="13" fontId="32" numFmtId="0" xfId="0" applyAlignment="1" applyFont="1">
      <alignment horizontal="right" readingOrder="0" shrinkToFit="0" vertical="bottom" wrapText="0"/>
    </xf>
    <xf borderId="0" fillId="14" fontId="8" numFmtId="0" xfId="0" applyAlignment="1" applyFill="1" applyFont="1">
      <alignment horizontal="right" readingOrder="0" shrinkToFit="0" vertical="bottom" wrapText="0"/>
    </xf>
    <xf borderId="0" fillId="14" fontId="5" numFmtId="0" xfId="0" applyAlignment="1" applyFont="1">
      <alignment shrinkToFit="0" vertical="bottom" wrapText="0"/>
    </xf>
    <xf borderId="17" fillId="9" fontId="28" numFmtId="0" xfId="0" applyAlignment="1" applyBorder="1" applyFont="1">
      <alignment horizontal="left" shrinkToFit="0" vertical="center" wrapText="0"/>
    </xf>
    <xf borderId="0" fillId="0" fontId="37" numFmtId="0" xfId="0" applyAlignment="1" applyFont="1">
      <alignment shrinkToFit="0" wrapText="0"/>
    </xf>
    <xf borderId="0" fillId="0" fontId="35" numFmtId="0" xfId="0" applyAlignment="1" applyFont="1">
      <alignment horizontal="left" shrinkToFit="0" vertical="top" wrapText="1"/>
    </xf>
    <xf borderId="17" fillId="5" fontId="37" numFmtId="0" xfId="0" applyAlignment="1" applyBorder="1" applyFont="1">
      <alignment shrinkToFit="0" wrapText="0"/>
    </xf>
    <xf borderId="21" fillId="0" fontId="35" numFmtId="0" xfId="0" applyAlignment="1" applyBorder="1" applyFont="1">
      <alignment shrinkToFit="0" wrapText="0"/>
    </xf>
    <xf borderId="0" fillId="0" fontId="42" numFmtId="0" xfId="0" applyAlignment="1" applyFont="1">
      <alignment horizontal="left" readingOrder="0" shrinkToFit="0" vertical="top" wrapText="0"/>
    </xf>
    <xf borderId="22" fillId="0" fontId="43" numFmtId="0" xfId="0" applyAlignment="1" applyBorder="1" applyFont="1">
      <alignment horizontal="left" shrinkToFit="0" wrapText="1"/>
    </xf>
    <xf borderId="23" fillId="0" fontId="44" numFmtId="0" xfId="0" applyAlignment="1" applyBorder="1" applyFont="1">
      <alignment horizontal="left" shrinkToFit="0" wrapText="1"/>
    </xf>
    <xf borderId="17" fillId="5" fontId="45" numFmtId="0" xfId="0" applyAlignment="1" applyBorder="1" applyFont="1">
      <alignment shrinkToFit="0" wrapText="0"/>
    </xf>
    <xf borderId="23" fillId="0" fontId="43" numFmtId="0" xfId="0" applyAlignment="1" applyBorder="1" applyFont="1">
      <alignment horizontal="left" shrinkToFit="0" wrapText="1"/>
    </xf>
    <xf borderId="17" fillId="5" fontId="37" numFmtId="0" xfId="0" applyAlignment="1" applyBorder="1" applyFont="1">
      <alignment shrinkToFit="0" vertical="top" wrapText="0"/>
    </xf>
    <xf borderId="17" fillId="5" fontId="35" numFmtId="0" xfId="0" applyAlignment="1" applyBorder="1" applyFont="1">
      <alignment horizontal="right" shrinkToFit="0" vertical="top" wrapText="0"/>
    </xf>
    <xf borderId="23" fillId="0" fontId="44" numFmtId="0" xfId="0" applyAlignment="1" applyBorder="1" applyFont="1">
      <alignment horizontal="left" readingOrder="0" shrinkToFit="0" wrapText="1"/>
    </xf>
    <xf borderId="23" fillId="0" fontId="46" numFmtId="0" xfId="0" applyAlignment="1" applyBorder="1" applyFont="1">
      <alignment horizontal="left" readingOrder="0" shrinkToFit="0" wrapText="1"/>
    </xf>
    <xf borderId="23" fillId="0" fontId="43" numFmtId="0" xfId="0" applyAlignment="1" applyBorder="1" applyFont="1">
      <alignment horizontal="left" shrinkToFit="0" wrapText="0"/>
    </xf>
    <xf borderId="23" fillId="0" fontId="43" numFmtId="0" xfId="0" applyAlignment="1" applyBorder="1" applyFont="1">
      <alignment horizontal="left" readingOrder="0" shrinkToFit="0" wrapText="1"/>
    </xf>
    <xf borderId="17" fillId="5" fontId="35" numFmtId="0" xfId="0" applyAlignment="1" applyBorder="1" applyFont="1">
      <alignment horizontal="left" shrinkToFit="0" vertical="top" wrapText="1"/>
    </xf>
    <xf borderId="17" fillId="5" fontId="35" numFmtId="0" xfId="0" applyAlignment="1" applyBorder="1" applyFont="1">
      <alignment shrinkToFit="0" vertical="top" wrapText="0"/>
    </xf>
  </cellXfs>
  <cellStyles count="1">
    <cellStyle xfId="0" name="Normal" builtinId="0"/>
  </cellStyles>
  <dxfs count="1">
    <dxf>
      <font>
        <color rgb="FFFF0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chartsheet" Target="chartsheets/sheet1.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2400">
                <a:solidFill>
                  <a:srgbClr val="000000"/>
                </a:solidFill>
                <a:latin typeface="Roboto"/>
              </a:defRPr>
            </a:pPr>
            <a:r>
              <a:rPr b="1" sz="2400">
                <a:solidFill>
                  <a:srgbClr val="000000"/>
                </a:solidFill>
                <a:latin typeface="Roboto"/>
              </a:rPr>
              <a:t>Snowball Size and Total Balance over Time</a:t>
            </a:r>
          </a:p>
        </c:rich>
      </c:tx>
      <c:overlay val="0"/>
    </c:title>
    <c:plotArea>
      <c:layout/>
      <c:areaChart>
        <c:ser>
          <c:idx val="0"/>
          <c:order val="0"/>
          <c:tx>
            <c:strRef>
              <c:f>PaymentSchedule!$C$18:$C$19</c:f>
            </c:strRef>
          </c:tx>
          <c:spPr>
            <a:solidFill>
              <a:srgbClr val="4285F4">
                <a:alpha val="30000"/>
              </a:srgbClr>
            </a:solidFill>
            <a:ln cmpd="sng">
              <a:solidFill>
                <a:srgbClr val="4285F4"/>
              </a:solidFill>
            </a:ln>
          </c:spPr>
          <c:cat>
            <c:strRef>
              <c:f>PaymentSchedule!$B$20:$B$320</c:f>
            </c:strRef>
          </c:cat>
          <c:val>
            <c:numRef>
              <c:f>PaymentSchedule!$C$20:$C$320</c:f>
              <c:numCache/>
            </c:numRef>
          </c:val>
        </c:ser>
        <c:axId val="1737716391"/>
        <c:axId val="1431589162"/>
      </c:areaChart>
      <c:catAx>
        <c:axId val="1737716391"/>
        <c:scaling>
          <c:orientation val="minMax"/>
        </c:scaling>
        <c:delete val="0"/>
        <c:axPos val="b"/>
        <c:title>
          <c:tx>
            <c:rich>
              <a:bodyPr/>
              <a:lstStyle/>
              <a:p>
                <a:pPr lvl="0">
                  <a:defRPr b="0" sz="1800">
                    <a:solidFill>
                      <a:srgbClr val="000000"/>
                    </a:solidFill>
                    <a:latin typeface="Roboto"/>
                  </a:defRPr>
                </a:pPr>
                <a:r>
                  <a:rPr b="0" sz="1800">
                    <a:solidFill>
                      <a:srgbClr val="000000"/>
                    </a:solidFill>
                    <a:latin typeface="Roboto"/>
                  </a:rPr>
                  <a:t>Date</a:t>
                </a:r>
              </a:p>
            </c:rich>
          </c:tx>
          <c:overlay val="0"/>
        </c:title>
        <c:numFmt formatCode="General" sourceLinked="1"/>
        <c:majorTickMark val="none"/>
        <c:minorTickMark val="none"/>
        <c:spPr/>
        <c:txPr>
          <a:bodyPr/>
          <a:lstStyle/>
          <a:p>
            <a:pPr lvl="0">
              <a:defRPr b="0" sz="1800">
                <a:solidFill>
                  <a:srgbClr val="000000"/>
                </a:solidFill>
                <a:latin typeface="Roboto"/>
              </a:defRPr>
            </a:pPr>
          </a:p>
        </c:txPr>
        <c:crossAx val="1431589162"/>
      </c:catAx>
      <c:valAx>
        <c:axId val="14315891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sz="2000">
                    <a:solidFill>
                      <a:srgbClr val="0000FF"/>
                    </a:solidFill>
                    <a:latin typeface="Roboto"/>
                  </a:defRPr>
                </a:pPr>
                <a:r>
                  <a:rPr b="0" sz="2000">
                    <a:solidFill>
                      <a:srgbClr val="0000FF"/>
                    </a:solidFill>
                    <a:latin typeface="Roboto"/>
                  </a:rPr>
                  <a:t>Snowball</a:t>
                </a:r>
              </a:p>
            </c:rich>
          </c:tx>
          <c:overlay val="0"/>
        </c:title>
        <c:numFmt formatCode="General" sourceLinked="1"/>
        <c:majorTickMark val="none"/>
        <c:minorTickMark val="none"/>
        <c:tickLblPos val="nextTo"/>
        <c:spPr>
          <a:ln/>
        </c:spPr>
        <c:txPr>
          <a:bodyPr/>
          <a:lstStyle/>
          <a:p>
            <a:pPr lvl="0">
              <a:defRPr b="0" sz="1800">
                <a:solidFill>
                  <a:srgbClr val="0000FF"/>
                </a:solidFill>
                <a:latin typeface="Roboto"/>
              </a:defRPr>
            </a:pPr>
          </a:p>
        </c:txPr>
        <c:crossAx val="1737716391"/>
      </c:valAx>
      <c:areaChart>
        <c:ser>
          <c:idx val="1"/>
          <c:order val="1"/>
          <c:tx>
            <c:strRef>
              <c:f>PaymentSchedule!$P$18:$P$19</c:f>
            </c:strRef>
          </c:tx>
          <c:spPr>
            <a:solidFill>
              <a:srgbClr val="DB4437">
                <a:alpha val="30000"/>
              </a:srgbClr>
            </a:solidFill>
            <a:ln cmpd="sng">
              <a:solidFill>
                <a:srgbClr val="DB4437"/>
              </a:solidFill>
            </a:ln>
          </c:spPr>
          <c:cat>
            <c:strRef>
              <c:f>PaymentSchedule!$B$20:$B$320</c:f>
            </c:strRef>
          </c:cat>
          <c:val>
            <c:numRef>
              <c:f>PaymentSchedule!$P$20:$P$320</c:f>
              <c:numCache/>
            </c:numRef>
          </c:val>
        </c:ser>
        <c:axId val="1160742044"/>
        <c:axId val="123753626"/>
      </c:areaChart>
      <c:catAx>
        <c:axId val="1160742044"/>
        <c:scaling>
          <c:orientation val="minMax"/>
        </c:scaling>
        <c:delete val="1"/>
        <c:axPos val="b"/>
        <c:numFmt formatCode="General" sourceLinked="1"/>
        <c:majorTickMark val="none"/>
        <c:minorTickMark val="none"/>
        <c:spPr/>
        <c:txPr>
          <a:bodyPr/>
          <a:lstStyle/>
          <a:p>
            <a:pPr lvl="0">
              <a:defRPr b="0" sz="1800">
                <a:solidFill>
                  <a:srgbClr val="000000"/>
                </a:solidFill>
                <a:latin typeface="Roboto"/>
              </a:defRPr>
            </a:pPr>
          </a:p>
        </c:txPr>
        <c:crossAx val="123753626"/>
      </c:catAx>
      <c:valAx>
        <c:axId val="123753626"/>
        <c:scaling>
          <c:orientation val="minMax"/>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0" sz="1800">
                    <a:solidFill>
                      <a:srgbClr val="FF0000"/>
                    </a:solidFill>
                    <a:latin typeface="Roboto"/>
                  </a:defRPr>
                </a:pPr>
                <a:r>
                  <a:rPr b="0" sz="1800">
                    <a:solidFill>
                      <a:srgbClr val="FF0000"/>
                    </a:solidFill>
                    <a:latin typeface="Roboto"/>
                  </a:rPr>
                  <a:t>Total Balance</a:t>
                </a:r>
              </a:p>
            </c:rich>
          </c:tx>
          <c:overlay val="0"/>
        </c:title>
        <c:numFmt formatCode="General" sourceLinked="1"/>
        <c:majorTickMark val="none"/>
        <c:minorTickMark val="none"/>
        <c:tickLblPos val="nextTo"/>
        <c:spPr>
          <a:ln/>
        </c:spPr>
        <c:txPr>
          <a:bodyPr/>
          <a:lstStyle/>
          <a:p>
            <a:pPr lvl="0">
              <a:defRPr b="0" sz="1800">
                <a:solidFill>
                  <a:srgbClr val="FF0000"/>
                </a:solidFill>
                <a:latin typeface="Roboto"/>
              </a:defRPr>
            </a:pPr>
          </a:p>
        </c:txPr>
        <c:crossAx val="1160742044"/>
        <c:crosses val="max"/>
      </c:valAx>
    </c:plotArea>
    <c:legend>
      <c:legendPos val="r"/>
      <c:overlay val="0"/>
      <c:txPr>
        <a:bodyPr/>
        <a:lstStyle/>
        <a:p>
          <a:pPr lvl="0">
            <a:defRPr b="0" sz="2400">
              <a:solidFill>
                <a:srgbClr val="000000"/>
              </a:solidFill>
              <a:latin typeface="Roboto"/>
            </a:defRPr>
          </a:pPr>
        </a:p>
      </c:txP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0</xdr:rowOff>
    </xdr:from>
    <xdr:ext cx="923925" cy="228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0</xdr:rowOff>
    </xdr:from>
    <xdr:ext cx="1104900" cy="276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rtex42.com/Calculators/debt-reduction-calculator.html" TargetMode="External"/><Relationship Id="rId2" Type="http://schemas.openxmlformats.org/officeDocument/2006/relationships/hyperlink" Target="https://www.vertex42.com/Calculators/debt-reduction-calculator.html" TargetMode="External"/><Relationship Id="rId3"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vertex42.com/Calculators/debt-reduction-calculator.html" TargetMode="External"/><Relationship Id="rId2" Type="http://schemas.openxmlformats.org/officeDocument/2006/relationships/hyperlink" Target="https://www.vertex42.com/licensing/EULA_personaluse.html" TargetMode="External"/><Relationship Id="rId3"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5.13" defaultRowHeight="15.75"/>
  <cols>
    <col customWidth="1" min="1" max="1" width="7.88"/>
    <col customWidth="1" min="2" max="2" width="16.88"/>
    <col customWidth="1" min="3" max="4" width="13.88"/>
    <col customWidth="1" min="5" max="5" width="10.13"/>
    <col customWidth="1" min="6" max="6" width="11.0"/>
    <col customWidth="1" min="7" max="7" width="11.13"/>
    <col customWidth="1" min="8" max="8" width="5.13"/>
    <col customWidth="1" min="9" max="9" width="38.88"/>
    <col customWidth="1" min="10" max="10" width="3.75"/>
  </cols>
  <sheetData>
    <row r="1" ht="24.0" customHeight="1">
      <c r="A1" s="1" t="s">
        <v>0</v>
      </c>
      <c r="B1" s="1"/>
      <c r="C1" s="1"/>
      <c r="D1" s="1"/>
      <c r="E1" s="1"/>
      <c r="F1" s="2"/>
      <c r="I1" s="3" t="s">
        <v>1</v>
      </c>
    </row>
    <row r="2">
      <c r="A2" s="4"/>
      <c r="C2" s="5"/>
      <c r="D2" s="5"/>
      <c r="E2" s="5"/>
      <c r="F2" s="5"/>
      <c r="G2" s="6"/>
      <c r="I2" s="7" t="s">
        <v>2</v>
      </c>
    </row>
    <row r="3">
      <c r="A3" s="5"/>
      <c r="B3" s="5"/>
      <c r="C3" s="8"/>
      <c r="D3" s="5"/>
      <c r="E3" s="5"/>
      <c r="F3" s="5"/>
      <c r="G3" s="5"/>
      <c r="I3" s="7" t="s">
        <v>3</v>
      </c>
    </row>
    <row r="4" ht="16.5" customHeight="1">
      <c r="A4" s="5"/>
      <c r="B4" s="9" t="s">
        <v>4</v>
      </c>
      <c r="C4" s="10">
        <v>45474.0</v>
      </c>
      <c r="D4" s="11"/>
      <c r="E4" s="5"/>
      <c r="F4" s="5"/>
      <c r="G4" s="12"/>
      <c r="I4" s="13" t="s">
        <v>5</v>
      </c>
    </row>
    <row r="5">
      <c r="A5" s="5"/>
      <c r="B5" s="5"/>
      <c r="C5" s="14"/>
      <c r="D5" s="5"/>
      <c r="E5" s="5"/>
      <c r="F5" s="5"/>
      <c r="G5" s="12"/>
      <c r="I5" s="7" t="s">
        <v>6</v>
      </c>
    </row>
    <row r="6">
      <c r="A6" s="5"/>
      <c r="B6" s="15" t="s">
        <v>7</v>
      </c>
      <c r="G6" s="5"/>
      <c r="I6" s="7" t="s">
        <v>8</v>
      </c>
    </row>
    <row r="7">
      <c r="A7" s="16" t="s">
        <v>9</v>
      </c>
      <c r="B7" s="17" t="s">
        <v>10</v>
      </c>
      <c r="C7" s="18" t="s">
        <v>11</v>
      </c>
      <c r="D7" s="18" t="s">
        <v>12</v>
      </c>
      <c r="E7" s="18" t="s">
        <v>13</v>
      </c>
      <c r="F7" s="18" t="s">
        <v>14</v>
      </c>
      <c r="G7" s="19" t="s">
        <v>15</v>
      </c>
      <c r="I7" s="7" t="s">
        <v>16</v>
      </c>
    </row>
    <row r="8">
      <c r="A8" s="20">
        <v>1.0</v>
      </c>
      <c r="B8" s="21" t="s">
        <v>17</v>
      </c>
      <c r="C8" s="22">
        <v>4400.0</v>
      </c>
      <c r="D8" s="23">
        <v>0.13</v>
      </c>
      <c r="E8" s="22">
        <v>50.0</v>
      </c>
      <c r="F8" s="24">
        <v>2.0</v>
      </c>
      <c r="G8" s="25">
        <f t="shared" ref="G8:G17" si="1">ROUNDUP(OFFSET($C$7,ROW()-ROW($C$7),0,1,1)*OFFSET($D$7,ROW()-ROW($D$7),0,1,1)/12,2)</f>
        <v>47.67</v>
      </c>
      <c r="I8" s="7" t="s">
        <v>18</v>
      </c>
    </row>
    <row r="9">
      <c r="A9" s="26">
        <f t="shared" ref="A9:A17" si="2">OFFSET(A9,-1,0,1,1)+1</f>
        <v>2</v>
      </c>
      <c r="B9" s="21" t="s">
        <v>19</v>
      </c>
      <c r="C9" s="22">
        <v>3200.0</v>
      </c>
      <c r="D9" s="23">
        <v>0.0981</v>
      </c>
      <c r="E9" s="22">
        <v>30.0</v>
      </c>
      <c r="F9" s="24">
        <v>1.0</v>
      </c>
      <c r="G9" s="25">
        <f t="shared" si="1"/>
        <v>26.16</v>
      </c>
    </row>
    <row r="10">
      <c r="A10" s="26">
        <f t="shared" si="2"/>
        <v>3</v>
      </c>
      <c r="B10" s="21" t="s">
        <v>20</v>
      </c>
      <c r="C10" s="22">
        <v>5000.0</v>
      </c>
      <c r="D10" s="23">
        <v>0.12</v>
      </c>
      <c r="E10" s="22">
        <v>55.0</v>
      </c>
      <c r="F10" s="24">
        <v>3.0</v>
      </c>
      <c r="G10" s="25">
        <f t="shared" si="1"/>
        <v>50</v>
      </c>
      <c r="I10" s="27" t="s">
        <v>21</v>
      </c>
    </row>
    <row r="11">
      <c r="A11" s="26">
        <f t="shared" si="2"/>
        <v>4</v>
      </c>
      <c r="B11" s="21" t="s">
        <v>22</v>
      </c>
      <c r="C11" s="22">
        <v>9000.0</v>
      </c>
      <c r="D11" s="23">
        <v>0.135</v>
      </c>
      <c r="E11" s="22">
        <v>110.0</v>
      </c>
      <c r="F11" s="24">
        <v>5.0</v>
      </c>
      <c r="G11" s="25">
        <f t="shared" si="1"/>
        <v>101.25</v>
      </c>
      <c r="I11" s="28" t="s">
        <v>23</v>
      </c>
    </row>
    <row r="12">
      <c r="A12" s="26">
        <f t="shared" si="2"/>
        <v>5</v>
      </c>
      <c r="B12" s="21" t="s">
        <v>24</v>
      </c>
      <c r="C12" s="22">
        <v>4900.0</v>
      </c>
      <c r="D12" s="23">
        <v>0.04</v>
      </c>
      <c r="E12" s="22">
        <v>25.0</v>
      </c>
      <c r="F12" s="24">
        <v>4.0</v>
      </c>
      <c r="G12" s="25">
        <f t="shared" si="1"/>
        <v>16.34</v>
      </c>
    </row>
    <row r="13">
      <c r="A13" s="26">
        <f t="shared" si="2"/>
        <v>6</v>
      </c>
      <c r="B13" s="29"/>
      <c r="C13" s="22"/>
      <c r="D13" s="23"/>
      <c r="E13" s="22"/>
      <c r="F13" s="30"/>
      <c r="G13" s="25">
        <f t="shared" si="1"/>
        <v>0</v>
      </c>
      <c r="I13" s="28" t="s">
        <v>25</v>
      </c>
    </row>
    <row r="14">
      <c r="A14" s="26">
        <f t="shared" si="2"/>
        <v>7</v>
      </c>
      <c r="B14" s="29"/>
      <c r="C14" s="22"/>
      <c r="D14" s="23"/>
      <c r="E14" s="22"/>
      <c r="F14" s="31"/>
      <c r="G14" s="25">
        <f t="shared" si="1"/>
        <v>0</v>
      </c>
      <c r="I14" s="32"/>
    </row>
    <row r="15">
      <c r="A15" s="26">
        <f t="shared" si="2"/>
        <v>8</v>
      </c>
      <c r="B15" s="29"/>
      <c r="C15" s="22"/>
      <c r="D15" s="23"/>
      <c r="E15" s="22"/>
      <c r="F15" s="31"/>
      <c r="G15" s="25">
        <f t="shared" si="1"/>
        <v>0</v>
      </c>
    </row>
    <row r="16">
      <c r="A16" s="26">
        <f t="shared" si="2"/>
        <v>9</v>
      </c>
      <c r="B16" s="33"/>
      <c r="C16" s="34"/>
      <c r="D16" s="35"/>
      <c r="E16" s="34"/>
      <c r="F16" s="30"/>
      <c r="G16" s="25">
        <f t="shared" si="1"/>
        <v>0</v>
      </c>
      <c r="I16" s="36"/>
    </row>
    <row r="17">
      <c r="A17" s="26">
        <f t="shared" si="2"/>
        <v>10</v>
      </c>
      <c r="B17" s="33"/>
      <c r="C17" s="34"/>
      <c r="D17" s="35"/>
      <c r="E17" s="34"/>
      <c r="F17" s="30"/>
      <c r="G17" s="25">
        <f t="shared" si="1"/>
        <v>0</v>
      </c>
      <c r="I17" s="36"/>
    </row>
    <row r="18">
      <c r="A18" s="5"/>
      <c r="B18" s="37" t="s">
        <v>26</v>
      </c>
      <c r="C18" s="38">
        <f>SUM(C8:C17)</f>
        <v>26500</v>
      </c>
      <c r="D18" s="37" t="s">
        <v>26</v>
      </c>
      <c r="E18" s="38">
        <f>SUM(E8:E17)</f>
        <v>270</v>
      </c>
      <c r="F18" s="39"/>
      <c r="G18" s="40"/>
    </row>
    <row r="19" ht="15.0" customHeight="1">
      <c r="A19" s="5"/>
      <c r="B19" s="5"/>
      <c r="C19" s="41"/>
      <c r="D19" s="42"/>
      <c r="E19" s="42"/>
      <c r="F19" s="42"/>
      <c r="G19" s="5"/>
      <c r="I19" s="7"/>
    </row>
    <row r="20" ht="18.0" customHeight="1">
      <c r="A20" s="43" t="s">
        <v>27</v>
      </c>
      <c r="B20" s="44"/>
      <c r="C20" s="45">
        <v>800.0</v>
      </c>
      <c r="D20" s="46" t="str">
        <f>IF(NOT(snowball),"Not Applicable (No Snowball)",IF(C20&lt;=E18,"Too Low"," . "))</f>
        <v> . </v>
      </c>
      <c r="E20" s="5"/>
      <c r="F20" s="5"/>
      <c r="G20" s="5"/>
      <c r="I20" s="36"/>
    </row>
    <row r="21" ht="15.0" customHeight="1">
      <c r="A21" s="47" t="s">
        <v>28</v>
      </c>
      <c r="C21" s="48">
        <f>IF(NOT(snowball),"n/a",C20-E18)</f>
        <v>530</v>
      </c>
      <c r="D21" s="5"/>
      <c r="E21" s="5"/>
      <c r="F21" s="5"/>
      <c r="G21" s="5"/>
      <c r="I21" s="36"/>
    </row>
    <row r="22">
      <c r="A22" s="5"/>
      <c r="B22" s="5"/>
      <c r="C22" s="8"/>
      <c r="D22" s="8"/>
      <c r="E22" s="8"/>
      <c r="F22" s="5"/>
      <c r="G22" s="5"/>
      <c r="I22" s="36"/>
    </row>
    <row r="23" ht="15.0" customHeight="1">
      <c r="A23" s="5"/>
      <c r="B23" s="49" t="s">
        <v>29</v>
      </c>
      <c r="C23" s="50" t="s">
        <v>2</v>
      </c>
      <c r="D23" s="51"/>
      <c r="E23" s="52"/>
      <c r="F23" s="53">
        <f>MATCH(C23,I2:I8,0)</f>
        <v>1</v>
      </c>
      <c r="G23" s="5"/>
      <c r="I23" s="7"/>
    </row>
    <row r="24">
      <c r="A24" s="5"/>
      <c r="B24" s="5"/>
      <c r="C24" s="14"/>
      <c r="D24" s="14"/>
      <c r="E24" s="14"/>
      <c r="F24" s="54" t="b">
        <f>if(strategy=5,false,true)</f>
        <v>1</v>
      </c>
      <c r="G24" s="5"/>
    </row>
    <row r="25">
      <c r="A25" s="5"/>
      <c r="B25" s="55" t="s">
        <v>30</v>
      </c>
      <c r="F25" s="56"/>
      <c r="G25" s="5"/>
      <c r="I25" s="7"/>
    </row>
    <row r="26">
      <c r="A26" s="5"/>
      <c r="B26" s="57" t="s">
        <v>31</v>
      </c>
      <c r="C26" s="57" t="s">
        <v>32</v>
      </c>
      <c r="D26" s="57" t="s">
        <v>33</v>
      </c>
      <c r="E26" s="58" t="s">
        <v>34</v>
      </c>
      <c r="F26" s="57" t="s">
        <v>35</v>
      </c>
      <c r="G26" s="5"/>
      <c r="I26" s="36"/>
    </row>
    <row r="27">
      <c r="A27" s="5"/>
      <c r="B27" s="59" t="s">
        <v>36</v>
      </c>
      <c r="C27" s="59" t="s">
        <v>11</v>
      </c>
      <c r="D27" s="59" t="s">
        <v>37</v>
      </c>
      <c r="E27" s="59" t="s">
        <v>38</v>
      </c>
      <c r="F27" s="59" t="s">
        <v>39</v>
      </c>
      <c r="G27" s="60"/>
      <c r="I27" s="36"/>
    </row>
    <row r="28">
      <c r="A28" s="61"/>
      <c r="B28" s="62" t="str">
        <f t="array" ref="B28:B37">TRANSPOSE(PaymentSchedule!$E$7:$N$7)</f>
        <v>Auto Loan #1</v>
      </c>
      <c r="C28" s="63">
        <f t="array" ref="C28:C37">TRANSPOSE(PaymentSchedule!$E$8:$N$8)</f>
        <v>3200</v>
      </c>
      <c r="D28" s="63">
        <f t="array" ref="D28:D37">TRANSPOSE(PaymentSchedule!$E$13:$N$13)</f>
        <v>90.79</v>
      </c>
      <c r="E28" s="64">
        <f t="array" ref="E28:E37">TRANSPOSE(PaymentSchedule!$E$11:$N$11)/12</f>
        <v>0.5</v>
      </c>
      <c r="F28" s="65">
        <f t="array" ref="F28:F37">TRANSPOSE(PaymentSchedule!$E$12:$N$12)</f>
        <v>45658</v>
      </c>
      <c r="G28" s="66" t="str">
        <f t="array" ref="G28:G37">TRANSPOSE(PaymentSchedule!E14:N14)</f>
        <v> . </v>
      </c>
      <c r="I28" s="36"/>
    </row>
    <row r="29">
      <c r="A29" s="61"/>
      <c r="B29" s="62" t="s">
        <v>17</v>
      </c>
      <c r="C29" s="63">
        <v>4400.0</v>
      </c>
      <c r="D29" s="63">
        <v>485.0999999999999</v>
      </c>
      <c r="E29" s="64">
        <v>1.1666666666666667</v>
      </c>
      <c r="F29" s="65">
        <v>45901.0</v>
      </c>
      <c r="G29" s="66" t="s">
        <v>40</v>
      </c>
      <c r="I29" s="36"/>
    </row>
    <row r="30">
      <c r="A30" s="61"/>
      <c r="B30" s="62" t="s">
        <v>24</v>
      </c>
      <c r="C30" s="63">
        <v>4900.0</v>
      </c>
      <c r="D30" s="63">
        <v>285.37999999999994</v>
      </c>
      <c r="E30" s="64">
        <v>1.8333333333333333</v>
      </c>
      <c r="F30" s="65">
        <v>46143.0</v>
      </c>
      <c r="G30" s="66" t="s">
        <v>40</v>
      </c>
    </row>
    <row r="31">
      <c r="A31" s="61"/>
      <c r="B31" s="62" t="s">
        <v>20</v>
      </c>
      <c r="C31" s="63">
        <v>5000.0</v>
      </c>
      <c r="D31" s="63">
        <v>1248.2900000000002</v>
      </c>
      <c r="E31" s="64">
        <v>2.4166666666666665</v>
      </c>
      <c r="F31" s="65">
        <v>46357.0</v>
      </c>
      <c r="G31" s="66" t="s">
        <v>40</v>
      </c>
      <c r="I31" s="7"/>
    </row>
    <row r="32">
      <c r="A32" s="61"/>
      <c r="B32" s="62" t="s">
        <v>22</v>
      </c>
      <c r="C32" s="63">
        <v>9000.0</v>
      </c>
      <c r="D32" s="63">
        <v>3467.7499999999995</v>
      </c>
      <c r="E32" s="64">
        <v>3.4166666666666665</v>
      </c>
      <c r="F32" s="65">
        <v>46722.0</v>
      </c>
      <c r="G32" s="66" t="s">
        <v>40</v>
      </c>
      <c r="I32" s="36"/>
    </row>
    <row r="33">
      <c r="A33" s="61"/>
      <c r="B33" s="62" t="s">
        <v>41</v>
      </c>
      <c r="C33" s="63">
        <v>0.0</v>
      </c>
      <c r="D33" s="63">
        <v>0.0</v>
      </c>
      <c r="E33" s="64">
        <v>0.0</v>
      </c>
      <c r="F33" s="65" t="s">
        <v>41</v>
      </c>
      <c r="G33" s="66" t="s">
        <v>40</v>
      </c>
      <c r="I33" s="36"/>
    </row>
    <row r="34">
      <c r="A34" s="61"/>
      <c r="B34" s="62" t="s">
        <v>41</v>
      </c>
      <c r="C34" s="63">
        <v>0.0</v>
      </c>
      <c r="D34" s="63">
        <v>0.0</v>
      </c>
      <c r="E34" s="64">
        <v>0.0</v>
      </c>
      <c r="F34" s="65" t="s">
        <v>41</v>
      </c>
      <c r="G34" s="66" t="s">
        <v>40</v>
      </c>
      <c r="I34" s="67"/>
    </row>
    <row r="35">
      <c r="A35" s="61"/>
      <c r="B35" s="62" t="s">
        <v>41</v>
      </c>
      <c r="C35" s="63">
        <v>0.0</v>
      </c>
      <c r="D35" s="63">
        <v>0.0</v>
      </c>
      <c r="E35" s="64">
        <v>0.0</v>
      </c>
      <c r="F35" s="65" t="s">
        <v>41</v>
      </c>
      <c r="G35" s="66" t="s">
        <v>40</v>
      </c>
      <c r="I35" s="7"/>
    </row>
    <row r="36">
      <c r="A36" s="61"/>
      <c r="B36" s="62" t="s">
        <v>41</v>
      </c>
      <c r="C36" s="63">
        <v>0.0</v>
      </c>
      <c r="D36" s="63">
        <v>0.0</v>
      </c>
      <c r="E36" s="64">
        <v>0.0</v>
      </c>
      <c r="F36" s="65" t="s">
        <v>41</v>
      </c>
      <c r="G36" s="66" t="s">
        <v>40</v>
      </c>
      <c r="I36" s="36"/>
    </row>
    <row r="37">
      <c r="A37" s="61"/>
      <c r="B37" s="62" t="s">
        <v>41</v>
      </c>
      <c r="C37" s="63">
        <v>0.0</v>
      </c>
      <c r="D37" s="63">
        <v>0.0</v>
      </c>
      <c r="E37" s="64">
        <v>0.0</v>
      </c>
      <c r="F37" s="65" t="s">
        <v>41</v>
      </c>
      <c r="G37" s="66" t="s">
        <v>40</v>
      </c>
      <c r="I37" s="36"/>
    </row>
    <row r="38" ht="14.25" customHeight="1">
      <c r="A38" s="5"/>
      <c r="B38" s="68"/>
      <c r="C38" s="69" t="s">
        <v>42</v>
      </c>
      <c r="D38" s="70">
        <f>PaymentSchedule!E16</f>
        <v>5577.31</v>
      </c>
      <c r="E38" s="71" t="s">
        <v>43</v>
      </c>
      <c r="F38" s="72"/>
      <c r="G38" s="5"/>
    </row>
    <row r="39">
      <c r="A39" s="5"/>
      <c r="B39" s="5"/>
      <c r="C39" s="5"/>
      <c r="D39" s="5"/>
      <c r="E39" s="5"/>
      <c r="F39" s="5"/>
      <c r="G39" s="5"/>
      <c r="I39" s="7"/>
    </row>
    <row r="40">
      <c r="I40" s="36"/>
    </row>
    <row r="41">
      <c r="I41" s="36"/>
    </row>
    <row r="42">
      <c r="B42" s="73" t="s">
        <v>44</v>
      </c>
    </row>
    <row r="43">
      <c r="I43" s="7"/>
    </row>
    <row r="44">
      <c r="I44" s="36"/>
    </row>
    <row r="45">
      <c r="I45" s="67"/>
    </row>
    <row r="46">
      <c r="I46" s="36"/>
    </row>
    <row r="47">
      <c r="I47" s="36"/>
    </row>
    <row r="48">
      <c r="I48" s="36"/>
    </row>
    <row r="49">
      <c r="I49" s="36"/>
    </row>
    <row r="50">
      <c r="I50" s="7"/>
    </row>
    <row r="52">
      <c r="I52" s="36"/>
    </row>
    <row r="53">
      <c r="I53" s="36"/>
    </row>
    <row r="54">
      <c r="I54" s="36"/>
    </row>
    <row r="55">
      <c r="I55" s="36"/>
    </row>
    <row r="57">
      <c r="I57" s="36"/>
    </row>
    <row r="58">
      <c r="I58" s="36"/>
    </row>
    <row r="59">
      <c r="I59" s="36"/>
    </row>
    <row r="60">
      <c r="I60" s="36"/>
    </row>
    <row r="61">
      <c r="I61" s="36"/>
    </row>
    <row r="62">
      <c r="I62" s="36"/>
    </row>
    <row r="64">
      <c r="I64" s="36"/>
    </row>
    <row r="65">
      <c r="I65" s="36"/>
    </row>
    <row r="66">
      <c r="I66" s="36"/>
    </row>
  </sheetData>
  <mergeCells count="8">
    <mergeCell ref="F1:G1"/>
    <mergeCell ref="A2:B2"/>
    <mergeCell ref="B6:F6"/>
    <mergeCell ref="A20:B20"/>
    <mergeCell ref="A21:B21"/>
    <mergeCell ref="C23:E23"/>
    <mergeCell ref="B25:E25"/>
    <mergeCell ref="E38:F38"/>
  </mergeCells>
  <conditionalFormatting sqref="C21">
    <cfRule type="cellIs" dxfId="0" priority="1" operator="lessThan">
      <formula>0</formula>
    </cfRule>
  </conditionalFormatting>
  <dataValidations>
    <dataValidation type="list" allowBlank="1" showInputMessage="1" showErrorMessage="1" prompt="Click and enter a value from range Calculator!I2:I7" sqref="C23">
      <formula1>Calculator!$I$2:$I$8</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5.13" defaultRowHeight="15.75"/>
  <cols>
    <col customWidth="1" min="1" max="1" width="3.75"/>
    <col customWidth="1" min="2" max="2" width="5.88"/>
    <col customWidth="1" min="3" max="3" width="7.38"/>
    <col customWidth="1" min="4" max="4" width="8.25"/>
    <col customWidth="1" min="5" max="14" width="9.0"/>
    <col customWidth="1" min="15" max="15" width="3.63"/>
    <col customWidth="1" min="16" max="16" width="8.13"/>
    <col customWidth="1" min="17" max="17" width="3.63"/>
    <col customWidth="1" hidden="1" min="18" max="62" width="8.13"/>
  </cols>
  <sheetData>
    <row r="1" ht="24.75" customHeight="1">
      <c r="A1" s="74" t="s">
        <v>45</v>
      </c>
      <c r="B1" s="74"/>
      <c r="C1" s="74"/>
      <c r="D1" s="74"/>
      <c r="E1" s="74"/>
      <c r="F1" s="74"/>
      <c r="G1" s="74"/>
      <c r="H1" s="74"/>
      <c r="I1" s="74"/>
      <c r="J1" s="74"/>
      <c r="K1" s="74"/>
      <c r="L1" s="75"/>
    </row>
    <row r="2">
      <c r="A2" s="76" t="s">
        <v>46</v>
      </c>
      <c r="B2" s="76"/>
      <c r="C2" s="76"/>
      <c r="D2" s="76"/>
      <c r="E2" s="76"/>
      <c r="F2" s="76"/>
      <c r="G2" s="76"/>
      <c r="H2" s="76"/>
      <c r="I2" s="77"/>
    </row>
    <row r="4" ht="15.0" customHeight="1">
      <c r="A4" s="78" t="s">
        <v>29</v>
      </c>
      <c r="E4" s="79" t="str">
        <f t="array" ref="E4">INDEX(Calculator!I2:I8,strategy)</f>
        <v>Snowball (Lowest Balance First)</v>
      </c>
    </row>
    <row r="5" ht="15.0" customHeight="1">
      <c r="A5" s="78" t="s">
        <v>47</v>
      </c>
      <c r="E5" s="80">
        <f>IF(NOT(snowball),"Variable",Calculator!C20)</f>
        <v>800</v>
      </c>
    </row>
    <row r="7" ht="14.25" customHeight="1">
      <c r="A7" s="81" t="s">
        <v>48</v>
      </c>
      <c r="E7" s="82" t="str">
        <f t="array" ref="E7">IF(ISERROR(Order!B73),"",IF(ISBLANK(INDEX(Calculator!$B$8:$B$17,Order!B73))," - ",INDEX(Calculator!$B$8:$B$17,Order!B73)))</f>
        <v>Auto Loan #1</v>
      </c>
      <c r="F7" s="82" t="str">
        <f t="array" ref="F7">IF(ISERROR(Order!C73),"",IF(ISBLANK(INDEX(Calculator!$B$8:$B$17,Order!C73))," - ",INDEX(Calculator!$B$8:$B$17,Order!C73)))</f>
        <v>Card #1</v>
      </c>
      <c r="G7" s="82" t="str">
        <f t="array" ref="G7">IF(ISERROR(Order!D73),"",IF(ISBLANK(INDEX(Calculator!$B$8:$B$17,Order!D73))," - ",INDEX(Calculator!$B$8:$B$17,Order!D73)))</f>
        <v>Student Loan #1</v>
      </c>
      <c r="H7" s="82" t="str">
        <f t="array" ref="H7">IF(ISERROR(Order!E73),"",IF(ISBLANK(INDEX(Calculator!$B$8:$B$17,Order!E73))," - ",INDEX(Calculator!$B$8:$B$17,Order!E73)))</f>
        <v>Auto Loan #2</v>
      </c>
      <c r="I7" s="82" t="str">
        <f t="array" ref="I7">IF(ISERROR(Order!F73),"",IF(ISBLANK(INDEX(Calculator!$B$8:$B$17,Order!F73))," - ",INDEX(Calculator!$B$8:$B$17,Order!F73)))</f>
        <v>Card #2</v>
      </c>
      <c r="J7" s="82" t="str">
        <f t="array" ref="J7">IF(ISERROR(Order!G73),"",IF(ISBLANK(INDEX(Calculator!$B$8:$B$17,Order!G73))," - ",INDEX(Calculator!$B$8:$B$17,Order!G73)))</f>
        <v/>
      </c>
      <c r="K7" s="82" t="str">
        <f t="array" ref="K7">IF(ISERROR(Order!H73),"",IF(ISBLANK(INDEX(Calculator!$B$8:$B$17,Order!H73))," - ",INDEX(Calculator!$B$8:$B$17,Order!H73)))</f>
        <v/>
      </c>
      <c r="L7" s="82" t="str">
        <f t="array" ref="L7">IF(ISERROR(Order!I73),"",IF(ISBLANK(INDEX(Calculator!$B$8:$B$17,Order!I73))," - ",INDEX(Calculator!$B$8:$B$17,Order!I73)))</f>
        <v/>
      </c>
      <c r="M7" s="82" t="str">
        <f t="array" ref="M7">IF(ISERROR(Order!J73),"",IF(ISBLANK(INDEX(Calculator!$B$8:$B$17,Order!J73))," - ",INDEX(Calculator!$B$8:$B$17,Order!J73)))</f>
        <v/>
      </c>
      <c r="N7" s="82" t="str">
        <f t="array" ref="N7">IF(ISERROR(Order!K73),"",IF(ISBLANK(INDEX(Calculator!$B$8:$B$17,Order!K73))," - ",INDEX(Calculator!$B$8:$B$17,Order!K73)))</f>
        <v/>
      </c>
    </row>
    <row r="8">
      <c r="A8" s="83" t="s">
        <v>49</v>
      </c>
      <c r="E8" s="84">
        <f t="array" ref="E8">IF(ISERROR(Order!B73),0,INDEX(Calculator!$C$8:$C$17,Order!B73))</f>
        <v>3200</v>
      </c>
      <c r="F8" s="84">
        <f t="array" ref="F8">IF(ISERROR(Order!C73),0,INDEX(Calculator!$C$8:$C$17,Order!C73))</f>
        <v>4400</v>
      </c>
      <c r="G8" s="84">
        <f t="array" ref="G8">IF(ISERROR(Order!D73),0,INDEX(Calculator!$C$8:$C$17,Order!D73))</f>
        <v>4900</v>
      </c>
      <c r="H8" s="84">
        <f t="array" ref="H8">IF(ISERROR(Order!E73),0,INDEX(Calculator!$C$8:$C$17,Order!E73))</f>
        <v>5000</v>
      </c>
      <c r="I8" s="84">
        <f t="array" ref="I8">IF(ISERROR(Order!F73),0,INDEX(Calculator!$C$8:$C$17,Order!F73))</f>
        <v>9000</v>
      </c>
      <c r="J8" s="84">
        <f t="array" ref="J8">IF(ISERROR(Order!G73),0,INDEX(Calculator!$C$8:$C$17,Order!G73))</f>
        <v>0</v>
      </c>
      <c r="K8" s="84">
        <f t="array" ref="K8">IF(ISERROR(Order!H73),0,INDEX(Calculator!$C$8:$C$17,Order!H73))</f>
        <v>0</v>
      </c>
      <c r="L8" s="84">
        <f t="array" ref="L8">IF(ISERROR(Order!I73),0,INDEX(Calculator!$C$8:$C$17,Order!I73))</f>
        <v>0</v>
      </c>
      <c r="M8" s="84">
        <f t="array" ref="M8">IF(ISERROR(Order!J73),0,INDEX(Calculator!$C$8:$C$17,Order!J73))</f>
        <v>0</v>
      </c>
      <c r="N8" s="84">
        <f t="array" ref="N8">IF(ISERROR(Order!K73),0,INDEX(Calculator!$C$8:$C$17,Order!K73))</f>
        <v>0</v>
      </c>
    </row>
    <row r="9">
      <c r="A9" s="83" t="s">
        <v>50</v>
      </c>
      <c r="E9" s="85">
        <f t="array" ref="E9">IF(ISERROR(Order!B73),0,INDEX(Calculator!$D$8:$D$17,Order!B73))</f>
        <v>0.0981</v>
      </c>
      <c r="F9" s="85">
        <f t="array" ref="F9">IF(ISERROR(Order!C73),0,INDEX(Calculator!$D$8:$D$17,Order!C73))</f>
        <v>0.13</v>
      </c>
      <c r="G9" s="85">
        <f t="array" ref="G9">IF(ISERROR(Order!D73),0,INDEX(Calculator!$D$8:$D$17,Order!D73))</f>
        <v>0.04</v>
      </c>
      <c r="H9" s="85">
        <f t="array" ref="H9">IF(ISERROR(Order!E73),0,INDEX(Calculator!$D$8:$D$17,Order!E73))</f>
        <v>0.12</v>
      </c>
      <c r="I9" s="85">
        <f t="array" ref="I9">IF(ISERROR(Order!F73),0,INDEX(Calculator!$D$8:$D$17,Order!F73))</f>
        <v>0.135</v>
      </c>
      <c r="J9" s="85">
        <f t="array" ref="J9">IF(ISERROR(Order!G73),0,INDEX(Calculator!$D$8:$D$17,Order!G73))</f>
        <v>0</v>
      </c>
      <c r="K9" s="85">
        <f t="array" ref="K9">IF(ISERROR(Order!H73),0,INDEX(Calculator!$D$8:$D$17,Order!H73))</f>
        <v>0</v>
      </c>
      <c r="L9" s="85">
        <f t="array" ref="L9">IF(ISERROR(Order!I73),0,INDEX(Calculator!$D$8:$D$17,Order!I73))</f>
        <v>0</v>
      </c>
      <c r="M9" s="85">
        <f t="array" ref="M9">IF(ISERROR(Order!J73),0,INDEX(Calculator!$D$8:$D$17,Order!J73))</f>
        <v>0</v>
      </c>
      <c r="N9" s="85">
        <f t="array" ref="N9">IF(ISERROR(Order!K73),0,INDEX(Calculator!$D$8:$D$17,Order!K73))</f>
        <v>0</v>
      </c>
    </row>
    <row r="10">
      <c r="A10" s="83" t="s">
        <v>51</v>
      </c>
      <c r="E10" s="84">
        <f t="array" ref="E10">IF(ISERROR(Order!B73),0,INDEX(Calculator!$E$8:$E$17,Order!B73))</f>
        <v>30</v>
      </c>
      <c r="F10" s="84">
        <f t="array" ref="F10">IF(ISERROR(Order!C73),0,INDEX(Calculator!$E$8:$E$17,Order!C73))</f>
        <v>50</v>
      </c>
      <c r="G10" s="84">
        <f t="array" ref="G10">IF(ISERROR(Order!D73),0,INDEX(Calculator!$E$8:$E$17,Order!D73))</f>
        <v>25</v>
      </c>
      <c r="H10" s="84">
        <f t="array" ref="H10">IF(ISERROR(Order!E73),0,INDEX(Calculator!$E$8:$E$17,Order!E73))</f>
        <v>55</v>
      </c>
      <c r="I10" s="84">
        <f t="array" ref="I10">IF(ISERROR(Order!F73),0,INDEX(Calculator!$E$8:$E$17,Order!F73))</f>
        <v>110</v>
      </c>
      <c r="J10" s="84">
        <f t="array" ref="J10">IF(ISERROR(Order!G73),0,INDEX(Calculator!$E$8:$E$17,Order!G73))</f>
        <v>0</v>
      </c>
      <c r="K10" s="84">
        <f t="array" ref="K10">IF(ISERROR(Order!H73),0,INDEX(Calculator!$E$8:$E$17,Order!H73))</f>
        <v>0</v>
      </c>
      <c r="L10" s="84">
        <f t="array" ref="L10">IF(ISERROR(Order!I73),0,INDEX(Calculator!$E$8:$E$17,Order!I73))</f>
        <v>0</v>
      </c>
      <c r="M10" s="84">
        <f t="array" ref="M10">IF(ISERROR(Order!J73),0,INDEX(Calculator!$E$8:$E$17,Order!J73))</f>
        <v>0</v>
      </c>
      <c r="N10" s="84">
        <f t="array" ref="N10">IF(ISERROR(Order!K73),0,INDEX(Calculator!$E$8:$E$17,Order!K73))</f>
        <v>0</v>
      </c>
    </row>
    <row r="11">
      <c r="A11" s="83" t="s">
        <v>52</v>
      </c>
      <c r="E11" s="86">
        <f t="array" ref="E11">IF(E8&gt;0,1+MAX((ROW(E21:E321)-ROW(E$21))*(E21:E321&gt;0)),0)</f>
        <v>6</v>
      </c>
      <c r="F11" s="86">
        <f t="array" ref="F11">IF(F8&gt;0,1+MAX((ROW(F21:F321)-ROW(F$21))*(F21:F321&gt;0)),0)</f>
        <v>14</v>
      </c>
      <c r="G11" s="86">
        <f t="array" ref="G11">IF(G8&gt;0,1+MAX((ROW(G21:G321)-ROW(G$21))*(G21:G321&gt;0)),0)</f>
        <v>22</v>
      </c>
      <c r="H11" s="86">
        <f t="array" ref="H11">IF(H8&gt;0,1+MAX((ROW(H21:H321)-ROW(H$21))*(H21:H321&gt;0)),0)</f>
        <v>29</v>
      </c>
      <c r="I11" s="86">
        <f t="array" ref="I11">IF(I8&gt;0,1+MAX((ROW(I21:I321)-ROW(I$21))*(I21:I321&gt;0)),0)</f>
        <v>41</v>
      </c>
      <c r="J11" s="86">
        <f t="array" ref="J11">IF(J8&gt;0,1+MAX((ROW(J21:J321)-ROW(J$21))*(J21:J321&gt;0)),0)</f>
        <v>0</v>
      </c>
      <c r="K11" s="86">
        <f t="array" ref="K11">IF(K8&gt;0,1+MAX((ROW(K21:K321)-ROW(K$21))*(K21:K321&gt;0)),0)</f>
        <v>0</v>
      </c>
      <c r="L11" s="86">
        <f t="array" ref="L11">IF(L8&gt;0,1+MAX((ROW(L21:L321)-ROW(L$21))*(L21:L321&gt;0)),0)</f>
        <v>0</v>
      </c>
      <c r="M11" s="86">
        <f t="array" ref="M11">IF(M8&gt;0,1+MAX((ROW(M21:M321)-ROW(M$21))*(M21:M321&gt;0)),0)</f>
        <v>0</v>
      </c>
      <c r="N11" s="86">
        <f t="array" ref="N11">IF(N8&gt;0,1+MAX((ROW(N21:N321)-ROW(N$21))*(N21:N321&gt;0)),0)</f>
        <v>0</v>
      </c>
    </row>
    <row r="12">
      <c r="A12" s="83" t="s">
        <v>53</v>
      </c>
      <c r="E12" s="87">
        <f t="shared" ref="E12:N12" si="1">IF(E8&gt;0,INDEX($B$21:$B$321,E11),"")</f>
        <v>45658</v>
      </c>
      <c r="F12" s="87">
        <f t="shared" si="1"/>
        <v>45901</v>
      </c>
      <c r="G12" s="87">
        <f t="shared" si="1"/>
        <v>46143</v>
      </c>
      <c r="H12" s="87">
        <f t="shared" si="1"/>
        <v>46357</v>
      </c>
      <c r="I12" s="87">
        <f t="shared" si="1"/>
        <v>46722</v>
      </c>
      <c r="J12" s="87" t="str">
        <f t="shared" si="1"/>
        <v/>
      </c>
      <c r="K12" s="87" t="str">
        <f t="shared" si="1"/>
        <v/>
      </c>
      <c r="L12" s="87" t="str">
        <f t="shared" si="1"/>
        <v/>
      </c>
      <c r="M12" s="87" t="str">
        <f t="shared" si="1"/>
        <v/>
      </c>
      <c r="N12" s="87" t="str">
        <f t="shared" si="1"/>
        <v/>
      </c>
    </row>
    <row r="13">
      <c r="A13" s="83" t="s">
        <v>54</v>
      </c>
      <c r="E13" s="84">
        <f t="shared" ref="E13:N13" si="2">IF(E320=0,SUM(AC21:AC321),NA())</f>
        <v>90.79</v>
      </c>
      <c r="F13" s="84">
        <f t="shared" si="2"/>
        <v>485.1</v>
      </c>
      <c r="G13" s="84">
        <f t="shared" si="2"/>
        <v>285.38</v>
      </c>
      <c r="H13" s="84">
        <f t="shared" si="2"/>
        <v>1248.29</v>
      </c>
      <c r="I13" s="84">
        <f t="shared" si="2"/>
        <v>3467.75</v>
      </c>
      <c r="J13" s="84">
        <f t="shared" si="2"/>
        <v>0</v>
      </c>
      <c r="K13" s="84">
        <f t="shared" si="2"/>
        <v>0</v>
      </c>
      <c r="L13" s="84">
        <f t="shared" si="2"/>
        <v>0</v>
      </c>
      <c r="M13" s="84">
        <f t="shared" si="2"/>
        <v>0</v>
      </c>
      <c r="N13" s="84">
        <f t="shared" si="2"/>
        <v>0</v>
      </c>
    </row>
    <row r="14">
      <c r="A14" s="83" t="s">
        <v>55</v>
      </c>
      <c r="E14" s="88" t="str">
        <f t="shared" ref="E14:N14" si="3">IF(E320&gt;0,"&gt;"&amp;$A$320&amp;" Payments"," . ")</f>
        <v> . </v>
      </c>
      <c r="F14" s="88" t="str">
        <f t="shared" si="3"/>
        <v> . </v>
      </c>
      <c r="G14" s="88" t="str">
        <f t="shared" si="3"/>
        <v> . </v>
      </c>
      <c r="H14" s="88" t="str">
        <f t="shared" si="3"/>
        <v> . </v>
      </c>
      <c r="I14" s="88" t="str">
        <f t="shared" si="3"/>
        <v> . </v>
      </c>
      <c r="J14" s="88" t="str">
        <f t="shared" si="3"/>
        <v> . </v>
      </c>
      <c r="K14" s="88" t="str">
        <f t="shared" si="3"/>
        <v> . </v>
      </c>
      <c r="L14" s="88" t="str">
        <f t="shared" si="3"/>
        <v> . </v>
      </c>
      <c r="M14" s="88" t="str">
        <f t="shared" si="3"/>
        <v> . </v>
      </c>
      <c r="N14" s="88" t="str">
        <f t="shared" si="3"/>
        <v> . </v>
      </c>
    </row>
    <row r="16" ht="15.0" customHeight="1">
      <c r="A16" s="78" t="s">
        <v>54</v>
      </c>
      <c r="E16" s="89">
        <f>SUM(E13:N13)</f>
        <v>5577.31</v>
      </c>
    </row>
    <row r="18">
      <c r="E18" s="90" t="s">
        <v>56</v>
      </c>
      <c r="P18" s="91"/>
      <c r="R18" s="91" t="s">
        <v>57</v>
      </c>
      <c r="AC18" s="91" t="s">
        <v>58</v>
      </c>
      <c r="AO18" s="91" t="s">
        <v>59</v>
      </c>
      <c r="BA18" s="91" t="s">
        <v>60</v>
      </c>
    </row>
    <row r="19" ht="14.25" customHeight="1">
      <c r="A19" s="92" t="s">
        <v>61</v>
      </c>
      <c r="B19" s="92" t="s">
        <v>62</v>
      </c>
      <c r="C19" s="92" t="s">
        <v>63</v>
      </c>
      <c r="D19" s="92" t="s">
        <v>64</v>
      </c>
      <c r="E19" s="93" t="str">
        <f t="shared" ref="E19:N19" si="4">E7</f>
        <v>Auto Loan #1</v>
      </c>
      <c r="F19" s="93" t="str">
        <f t="shared" si="4"/>
        <v>Card #1</v>
      </c>
      <c r="G19" s="93" t="str">
        <f t="shared" si="4"/>
        <v>Student Loan #1</v>
      </c>
      <c r="H19" s="93" t="str">
        <f t="shared" si="4"/>
        <v>Auto Loan #2</v>
      </c>
      <c r="I19" s="93" t="str">
        <f t="shared" si="4"/>
        <v>Card #2</v>
      </c>
      <c r="J19" s="93" t="str">
        <f t="shared" si="4"/>
        <v/>
      </c>
      <c r="K19" s="93" t="str">
        <f t="shared" si="4"/>
        <v/>
      </c>
      <c r="L19" s="93" t="str">
        <f t="shared" si="4"/>
        <v/>
      </c>
      <c r="M19" s="93" t="str">
        <f t="shared" si="4"/>
        <v/>
      </c>
      <c r="N19" s="93" t="str">
        <f t="shared" si="4"/>
        <v/>
      </c>
      <c r="P19" s="94" t="s">
        <v>65</v>
      </c>
      <c r="R19" s="95" t="str">
        <f t="shared" ref="R19:AA19" si="5">E19</f>
        <v>Auto Loan #1</v>
      </c>
      <c r="S19" s="95" t="str">
        <f t="shared" si="5"/>
        <v>Card #1</v>
      </c>
      <c r="T19" s="95" t="str">
        <f t="shared" si="5"/>
        <v>Student Loan #1</v>
      </c>
      <c r="U19" s="95" t="str">
        <f t="shared" si="5"/>
        <v>Auto Loan #2</v>
      </c>
      <c r="V19" s="95" t="str">
        <f t="shared" si="5"/>
        <v>Card #2</v>
      </c>
      <c r="W19" s="95" t="str">
        <f t="shared" si="5"/>
        <v/>
      </c>
      <c r="X19" s="95" t="str">
        <f t="shared" si="5"/>
        <v/>
      </c>
      <c r="Y19" s="95" t="str">
        <f t="shared" si="5"/>
        <v/>
      </c>
      <c r="Z19" s="95" t="str">
        <f t="shared" si="5"/>
        <v/>
      </c>
      <c r="AA19" s="95" t="str">
        <f t="shared" si="5"/>
        <v/>
      </c>
      <c r="AC19" s="95" t="str">
        <f t="shared" ref="AC19:AL19" si="6">E19</f>
        <v>Auto Loan #1</v>
      </c>
      <c r="AD19" s="95" t="str">
        <f t="shared" si="6"/>
        <v>Card #1</v>
      </c>
      <c r="AE19" s="95" t="str">
        <f t="shared" si="6"/>
        <v>Student Loan #1</v>
      </c>
      <c r="AF19" s="95" t="str">
        <f t="shared" si="6"/>
        <v>Auto Loan #2</v>
      </c>
      <c r="AG19" s="95" t="str">
        <f t="shared" si="6"/>
        <v>Card #2</v>
      </c>
      <c r="AH19" s="95" t="str">
        <f t="shared" si="6"/>
        <v/>
      </c>
      <c r="AI19" s="95" t="str">
        <f t="shared" si="6"/>
        <v/>
      </c>
      <c r="AJ19" s="95" t="str">
        <f t="shared" si="6"/>
        <v/>
      </c>
      <c r="AK19" s="95" t="str">
        <f t="shared" si="6"/>
        <v/>
      </c>
      <c r="AL19" s="95" t="str">
        <f t="shared" si="6"/>
        <v/>
      </c>
      <c r="AM19" s="96" t="s">
        <v>66</v>
      </c>
      <c r="AO19" s="95" t="str">
        <f t="shared" ref="AO19:AX19" si="7">E19</f>
        <v>Auto Loan #1</v>
      </c>
      <c r="AP19" s="95" t="str">
        <f t="shared" si="7"/>
        <v>Card #1</v>
      </c>
      <c r="AQ19" s="95" t="str">
        <f t="shared" si="7"/>
        <v>Student Loan #1</v>
      </c>
      <c r="AR19" s="95" t="str">
        <f t="shared" si="7"/>
        <v>Auto Loan #2</v>
      </c>
      <c r="AS19" s="95" t="str">
        <f t="shared" si="7"/>
        <v>Card #2</v>
      </c>
      <c r="AT19" s="95" t="str">
        <f t="shared" si="7"/>
        <v/>
      </c>
      <c r="AU19" s="95" t="str">
        <f t="shared" si="7"/>
        <v/>
      </c>
      <c r="AV19" s="95" t="str">
        <f t="shared" si="7"/>
        <v/>
      </c>
      <c r="AW19" s="95" t="str">
        <f t="shared" si="7"/>
        <v/>
      </c>
      <c r="AX19" s="95" t="str">
        <f t="shared" si="7"/>
        <v/>
      </c>
      <c r="AY19" s="96" t="s">
        <v>66</v>
      </c>
      <c r="BA19" s="95" t="str">
        <f t="shared" ref="BA19:BJ19" si="8">E7</f>
        <v>Auto Loan #1</v>
      </c>
      <c r="BB19" s="95" t="str">
        <f t="shared" si="8"/>
        <v>Card #1</v>
      </c>
      <c r="BC19" s="95" t="str">
        <f t="shared" si="8"/>
        <v>Student Loan #1</v>
      </c>
      <c r="BD19" s="95" t="str">
        <f t="shared" si="8"/>
        <v>Auto Loan #2</v>
      </c>
      <c r="BE19" s="95" t="str">
        <f t="shared" si="8"/>
        <v>Card #2</v>
      </c>
      <c r="BF19" s="95" t="str">
        <f t="shared" si="8"/>
        <v/>
      </c>
      <c r="BG19" s="95" t="str">
        <f t="shared" si="8"/>
        <v/>
      </c>
      <c r="BH19" s="95" t="str">
        <f t="shared" si="8"/>
        <v/>
      </c>
      <c r="BI19" s="95" t="str">
        <f t="shared" si="8"/>
        <v/>
      </c>
      <c r="BJ19" s="95" t="str">
        <f t="shared" si="8"/>
        <v/>
      </c>
    </row>
    <row r="20">
      <c r="A20" s="97"/>
      <c r="B20" s="98">
        <f>Calculator!C4</f>
        <v>45474</v>
      </c>
      <c r="C20" s="99"/>
      <c r="D20" s="99"/>
      <c r="E20" s="97"/>
      <c r="F20" s="97"/>
      <c r="G20" s="97"/>
      <c r="H20" s="97"/>
      <c r="I20" s="97"/>
      <c r="J20" s="97"/>
      <c r="K20" s="97"/>
      <c r="L20" s="97"/>
      <c r="M20" s="97"/>
      <c r="N20" s="97"/>
      <c r="P20" s="100">
        <f t="shared" ref="P20:P320" si="11">SUM(R20:AA20)</f>
        <v>26500</v>
      </c>
      <c r="R20" s="101">
        <f t="shared" ref="R20:AA20" si="9">E8</f>
        <v>3200</v>
      </c>
      <c r="S20" s="101">
        <f t="shared" si="9"/>
        <v>4400</v>
      </c>
      <c r="T20" s="101">
        <f t="shared" si="9"/>
        <v>4900</v>
      </c>
      <c r="U20" s="101">
        <f t="shared" si="9"/>
        <v>5000</v>
      </c>
      <c r="V20" s="101">
        <f t="shared" si="9"/>
        <v>9000</v>
      </c>
      <c r="W20" s="101">
        <f t="shared" si="9"/>
        <v>0</v>
      </c>
      <c r="X20" s="101">
        <f t="shared" si="9"/>
        <v>0</v>
      </c>
      <c r="Y20" s="101">
        <f t="shared" si="9"/>
        <v>0</v>
      </c>
      <c r="Z20" s="101">
        <f t="shared" si="9"/>
        <v>0</v>
      </c>
      <c r="AA20" s="101">
        <f t="shared" si="9"/>
        <v>0</v>
      </c>
      <c r="AC20" s="101"/>
      <c r="AD20" s="101"/>
      <c r="AE20" s="101"/>
      <c r="AF20" s="101"/>
      <c r="AG20" s="101"/>
      <c r="AH20" s="101"/>
      <c r="AI20" s="101"/>
      <c r="AJ20" s="101"/>
      <c r="AK20" s="101"/>
      <c r="AL20" s="101"/>
      <c r="AM20" s="101"/>
      <c r="AO20" s="101"/>
      <c r="AP20" s="101"/>
      <c r="AQ20" s="101"/>
      <c r="AR20" s="101"/>
      <c r="AS20" s="101"/>
      <c r="AT20" s="101"/>
      <c r="AU20" s="101"/>
      <c r="AV20" s="101"/>
      <c r="AW20" s="101"/>
      <c r="AX20" s="101"/>
      <c r="AY20" s="101"/>
      <c r="BA20" s="101"/>
      <c r="BB20" s="101"/>
      <c r="BC20" s="101"/>
      <c r="BD20" s="101"/>
      <c r="BE20" s="101"/>
      <c r="BF20" s="101"/>
      <c r="BG20" s="101"/>
      <c r="BH20" s="101"/>
      <c r="BI20" s="101"/>
      <c r="BJ20" s="101"/>
    </row>
    <row r="21" ht="11.25" customHeight="1">
      <c r="A21" s="102">
        <f t="shared" ref="A21:A320" si="16">IF(SUM(R20:AA20)&lt;=0,"",A20+1)</f>
        <v>1</v>
      </c>
      <c r="B21" s="103">
        <f t="shared" ref="B21:B320" si="17">IF(A21="",NA(),DATE(YEAR(B20),MONTH(B20)+1,1))</f>
        <v>45505</v>
      </c>
      <c r="C21" s="104">
        <f>IF(A21="","",IF(snowball,IF(($E$5-AY21)&lt;0,0,$E$5-AY21),0)+D21)</f>
        <v>530</v>
      </c>
      <c r="D21" s="105"/>
      <c r="E21" s="106">
        <f t="shared" ref="E21:N21" si="10">AO21+BA21</f>
        <v>560</v>
      </c>
      <c r="F21" s="106">
        <f t="shared" si="10"/>
        <v>50</v>
      </c>
      <c r="G21" s="106">
        <f t="shared" si="10"/>
        <v>25</v>
      </c>
      <c r="H21" s="106">
        <f t="shared" si="10"/>
        <v>55</v>
      </c>
      <c r="I21" s="106">
        <f t="shared" si="10"/>
        <v>110</v>
      </c>
      <c r="J21" s="106">
        <f t="shared" si="10"/>
        <v>0</v>
      </c>
      <c r="K21" s="106">
        <f t="shared" si="10"/>
        <v>0</v>
      </c>
      <c r="L21" s="106">
        <f t="shared" si="10"/>
        <v>0</v>
      </c>
      <c r="M21" s="106">
        <f t="shared" si="10"/>
        <v>0</v>
      </c>
      <c r="N21" s="106">
        <f t="shared" si="10"/>
        <v>0</v>
      </c>
      <c r="P21" s="107">
        <f t="shared" si="11"/>
        <v>25941.41</v>
      </c>
      <c r="R21" s="106">
        <f t="shared" ref="R21:AA21" si="12">IF(E$8=0,0,ROUND(R20-(E21-AC21),2))</f>
        <v>2666.16</v>
      </c>
      <c r="S21" s="106">
        <f t="shared" si="12"/>
        <v>4397.67</v>
      </c>
      <c r="T21" s="106">
        <f t="shared" si="12"/>
        <v>4891.33</v>
      </c>
      <c r="U21" s="106">
        <f t="shared" si="12"/>
        <v>4995</v>
      </c>
      <c r="V21" s="106">
        <f t="shared" si="12"/>
        <v>8991.25</v>
      </c>
      <c r="W21" s="106">
        <f t="shared" si="12"/>
        <v>0</v>
      </c>
      <c r="X21" s="106">
        <f t="shared" si="12"/>
        <v>0</v>
      </c>
      <c r="Y21" s="106">
        <f t="shared" si="12"/>
        <v>0</v>
      </c>
      <c r="Z21" s="106">
        <f t="shared" si="12"/>
        <v>0</v>
      </c>
      <c r="AA21" s="106">
        <f t="shared" si="12"/>
        <v>0</v>
      </c>
      <c r="AC21" s="106">
        <f t="shared" ref="AC21:AL21" si="13">ROUND(R20*E$9/12,2)</f>
        <v>26.16</v>
      </c>
      <c r="AD21" s="106">
        <f t="shared" si="13"/>
        <v>47.67</v>
      </c>
      <c r="AE21" s="106">
        <f t="shared" si="13"/>
        <v>16.33</v>
      </c>
      <c r="AF21" s="106">
        <f t="shared" si="13"/>
        <v>50</v>
      </c>
      <c r="AG21" s="106">
        <f t="shared" si="13"/>
        <v>101.25</v>
      </c>
      <c r="AH21" s="106">
        <f t="shared" si="13"/>
        <v>0</v>
      </c>
      <c r="AI21" s="106">
        <f t="shared" si="13"/>
        <v>0</v>
      </c>
      <c r="AJ21" s="106">
        <f t="shared" si="13"/>
        <v>0</v>
      </c>
      <c r="AK21" s="106">
        <f t="shared" si="13"/>
        <v>0</v>
      </c>
      <c r="AL21" s="106">
        <f t="shared" si="13"/>
        <v>0</v>
      </c>
      <c r="AM21" s="106">
        <f t="shared" ref="AM21:AM320" si="21">SUM(AC21:AL21)</f>
        <v>241.41</v>
      </c>
      <c r="AO21" s="106">
        <f t="shared" ref="AO21:AX21" si="14">IF(R20&gt;0,IF((R20+AC21)&lt;E$10,R20+AC21,E$10),0)</f>
        <v>30</v>
      </c>
      <c r="AP21" s="106">
        <f t="shared" si="14"/>
        <v>50</v>
      </c>
      <c r="AQ21" s="106">
        <f t="shared" si="14"/>
        <v>25</v>
      </c>
      <c r="AR21" s="106">
        <f t="shared" si="14"/>
        <v>55</v>
      </c>
      <c r="AS21" s="106">
        <f t="shared" si="14"/>
        <v>110</v>
      </c>
      <c r="AT21" s="106">
        <f t="shared" si="14"/>
        <v>0</v>
      </c>
      <c r="AU21" s="106">
        <f t="shared" si="14"/>
        <v>0</v>
      </c>
      <c r="AV21" s="106">
        <f t="shared" si="14"/>
        <v>0</v>
      </c>
      <c r="AW21" s="106">
        <f t="shared" si="14"/>
        <v>0</v>
      </c>
      <c r="AX21" s="106">
        <f t="shared" si="14"/>
        <v>0</v>
      </c>
      <c r="AY21" s="106">
        <f t="shared" ref="AY21:AY320" si="23">SUM(AO21:AX21)</f>
        <v>270</v>
      </c>
      <c r="BA21" s="108">
        <f t="shared" ref="BA21:BA320" si="24">IF(R20&lt;=0,0,IF(AO21+$C21&gt;R20+AC21,R20+AC21-AO21,$C21))</f>
        <v>530</v>
      </c>
      <c r="BB21" s="106">
        <f t="shared" ref="BB21:BJ21" si="15">IF(S20&lt;=0,0,IF($C21&lt;=SUM($BA21:BA21),0,IF(AP21+$C21-SUM($BA21:BA21)&gt;S20+AD21,S20+AD21-AP21,$C21-SUM($BA21:BA21))))</f>
        <v>0</v>
      </c>
      <c r="BC21" s="106">
        <f t="shared" si="15"/>
        <v>0</v>
      </c>
      <c r="BD21" s="106">
        <f t="shared" si="15"/>
        <v>0</v>
      </c>
      <c r="BE21" s="106">
        <f t="shared" si="15"/>
        <v>0</v>
      </c>
      <c r="BF21" s="106">
        <f t="shared" si="15"/>
        <v>0</v>
      </c>
      <c r="BG21" s="106">
        <f t="shared" si="15"/>
        <v>0</v>
      </c>
      <c r="BH21" s="106">
        <f t="shared" si="15"/>
        <v>0</v>
      </c>
      <c r="BI21" s="106">
        <f t="shared" si="15"/>
        <v>0</v>
      </c>
      <c r="BJ21" s="106">
        <f t="shared" si="15"/>
        <v>0</v>
      </c>
    </row>
    <row r="22" ht="11.25" customHeight="1">
      <c r="A22" s="102">
        <f t="shared" si="16"/>
        <v>2</v>
      </c>
      <c r="B22" s="103">
        <f t="shared" si="17"/>
        <v>45536</v>
      </c>
      <c r="C22" s="104">
        <f>IF(A22="","",IF(snowball,IF(($E$5-AY22)&lt;0,0,$E$5-AY22),0)+D22)</f>
        <v>530</v>
      </c>
      <c r="D22" s="105"/>
      <c r="E22" s="106">
        <f t="shared" ref="E22:N22" si="18">AO22+BA22</f>
        <v>560</v>
      </c>
      <c r="F22" s="106">
        <f t="shared" si="18"/>
        <v>50</v>
      </c>
      <c r="G22" s="106">
        <f t="shared" si="18"/>
        <v>25</v>
      </c>
      <c r="H22" s="106">
        <f t="shared" si="18"/>
        <v>55</v>
      </c>
      <c r="I22" s="106">
        <f t="shared" si="18"/>
        <v>110</v>
      </c>
      <c r="J22" s="106">
        <f t="shared" si="18"/>
        <v>0</v>
      </c>
      <c r="K22" s="106">
        <f t="shared" si="18"/>
        <v>0</v>
      </c>
      <c r="L22" s="106">
        <f t="shared" si="18"/>
        <v>0</v>
      </c>
      <c r="M22" s="106">
        <f t="shared" si="18"/>
        <v>0</v>
      </c>
      <c r="N22" s="106">
        <f t="shared" si="18"/>
        <v>0</v>
      </c>
      <c r="P22" s="107">
        <f t="shared" si="11"/>
        <v>25378.25</v>
      </c>
      <c r="R22" s="106">
        <f t="shared" ref="R22:AA22" si="19">IF(E$8=0,0,ROUND(R21-(E22-AC22),2))</f>
        <v>2127.96</v>
      </c>
      <c r="S22" s="106">
        <f t="shared" si="19"/>
        <v>4395.31</v>
      </c>
      <c r="T22" s="106">
        <f t="shared" si="19"/>
        <v>4882.63</v>
      </c>
      <c r="U22" s="106">
        <f t="shared" si="19"/>
        <v>4989.95</v>
      </c>
      <c r="V22" s="106">
        <f t="shared" si="19"/>
        <v>8982.4</v>
      </c>
      <c r="W22" s="106">
        <f t="shared" si="19"/>
        <v>0</v>
      </c>
      <c r="X22" s="106">
        <f t="shared" si="19"/>
        <v>0</v>
      </c>
      <c r="Y22" s="106">
        <f t="shared" si="19"/>
        <v>0</v>
      </c>
      <c r="Z22" s="106">
        <f t="shared" si="19"/>
        <v>0</v>
      </c>
      <c r="AA22" s="106">
        <f t="shared" si="19"/>
        <v>0</v>
      </c>
      <c r="AC22" s="106">
        <f t="shared" ref="AC22:AL22" si="20">ROUND(R21*E$9/12,2)</f>
        <v>21.8</v>
      </c>
      <c r="AD22" s="106">
        <f t="shared" si="20"/>
        <v>47.64</v>
      </c>
      <c r="AE22" s="106">
        <f t="shared" si="20"/>
        <v>16.3</v>
      </c>
      <c r="AF22" s="106">
        <f t="shared" si="20"/>
        <v>49.95</v>
      </c>
      <c r="AG22" s="106">
        <f t="shared" si="20"/>
        <v>101.15</v>
      </c>
      <c r="AH22" s="106">
        <f t="shared" si="20"/>
        <v>0</v>
      </c>
      <c r="AI22" s="106">
        <f t="shared" si="20"/>
        <v>0</v>
      </c>
      <c r="AJ22" s="106">
        <f t="shared" si="20"/>
        <v>0</v>
      </c>
      <c r="AK22" s="106">
        <f t="shared" si="20"/>
        <v>0</v>
      </c>
      <c r="AL22" s="106">
        <f t="shared" si="20"/>
        <v>0</v>
      </c>
      <c r="AM22" s="106">
        <f t="shared" si="21"/>
        <v>236.84</v>
      </c>
      <c r="AO22" s="106">
        <f t="shared" ref="AO22:AX22" si="22">IF(R21&gt;0,IF((R21+AC22)&lt;E$10,R21+AC22,E$10),0)</f>
        <v>30</v>
      </c>
      <c r="AP22" s="106">
        <f t="shared" si="22"/>
        <v>50</v>
      </c>
      <c r="AQ22" s="106">
        <f t="shared" si="22"/>
        <v>25</v>
      </c>
      <c r="AR22" s="106">
        <f t="shared" si="22"/>
        <v>55</v>
      </c>
      <c r="AS22" s="106">
        <f t="shared" si="22"/>
        <v>110</v>
      </c>
      <c r="AT22" s="106">
        <f t="shared" si="22"/>
        <v>0</v>
      </c>
      <c r="AU22" s="106">
        <f t="shared" si="22"/>
        <v>0</v>
      </c>
      <c r="AV22" s="106">
        <f t="shared" si="22"/>
        <v>0</v>
      </c>
      <c r="AW22" s="106">
        <f t="shared" si="22"/>
        <v>0</v>
      </c>
      <c r="AX22" s="106">
        <f t="shared" si="22"/>
        <v>0</v>
      </c>
      <c r="AY22" s="106">
        <f t="shared" si="23"/>
        <v>270</v>
      </c>
      <c r="BA22" s="108">
        <f t="shared" si="24"/>
        <v>530</v>
      </c>
      <c r="BB22" s="106">
        <f t="shared" ref="BB22:BJ22" si="25">IF(S21&lt;=0,0,IF($C22&lt;=SUM($BA22:BA22),0,IF(AP22+$C22-SUM($BA22:BA22)&gt;S21+AD22,S21+AD22-AP22,$C22-SUM($BA22:BA22))))</f>
        <v>0</v>
      </c>
      <c r="BC22" s="106">
        <f t="shared" si="25"/>
        <v>0</v>
      </c>
      <c r="BD22" s="106">
        <f t="shared" si="25"/>
        <v>0</v>
      </c>
      <c r="BE22" s="106">
        <f t="shared" si="25"/>
        <v>0</v>
      </c>
      <c r="BF22" s="106">
        <f t="shared" si="25"/>
        <v>0</v>
      </c>
      <c r="BG22" s="106">
        <f t="shared" si="25"/>
        <v>0</v>
      </c>
      <c r="BH22" s="106">
        <f t="shared" si="25"/>
        <v>0</v>
      </c>
      <c r="BI22" s="106">
        <f t="shared" si="25"/>
        <v>0</v>
      </c>
      <c r="BJ22" s="106">
        <f t="shared" si="25"/>
        <v>0</v>
      </c>
    </row>
    <row r="23" ht="11.25" customHeight="1">
      <c r="A23" s="102">
        <f t="shared" si="16"/>
        <v>3</v>
      </c>
      <c r="B23" s="103">
        <f t="shared" si="17"/>
        <v>45566</v>
      </c>
      <c r="C23" s="104">
        <f>IF(A23="","",IF(snowball,IF(($E$5-AY23)&lt;0,0,$E$5-AY23),0)+D23)</f>
        <v>530</v>
      </c>
      <c r="D23" s="105"/>
      <c r="E23" s="106">
        <f t="shared" ref="E23:N23" si="26">AO23+BA23</f>
        <v>560</v>
      </c>
      <c r="F23" s="106">
        <f t="shared" si="26"/>
        <v>50</v>
      </c>
      <c r="G23" s="106">
        <f t="shared" si="26"/>
        <v>25</v>
      </c>
      <c r="H23" s="106">
        <f t="shared" si="26"/>
        <v>55</v>
      </c>
      <c r="I23" s="106">
        <f t="shared" si="26"/>
        <v>110</v>
      </c>
      <c r="J23" s="106">
        <f t="shared" si="26"/>
        <v>0</v>
      </c>
      <c r="K23" s="106">
        <f t="shared" si="26"/>
        <v>0</v>
      </c>
      <c r="L23" s="106">
        <f t="shared" si="26"/>
        <v>0</v>
      </c>
      <c r="M23" s="106">
        <f t="shared" si="26"/>
        <v>0</v>
      </c>
      <c r="N23" s="106">
        <f t="shared" si="26"/>
        <v>0</v>
      </c>
      <c r="P23" s="107">
        <f t="shared" si="11"/>
        <v>24810.5</v>
      </c>
      <c r="R23" s="106">
        <f t="shared" ref="R23:AA23" si="27">IF(E$8=0,0,ROUND(R22-(E23-AC23),2))</f>
        <v>1585.36</v>
      </c>
      <c r="S23" s="106">
        <f t="shared" si="27"/>
        <v>4392.93</v>
      </c>
      <c r="T23" s="106">
        <f t="shared" si="27"/>
        <v>4873.91</v>
      </c>
      <c r="U23" s="106">
        <f t="shared" si="27"/>
        <v>4984.85</v>
      </c>
      <c r="V23" s="106">
        <f t="shared" si="27"/>
        <v>8973.45</v>
      </c>
      <c r="W23" s="106">
        <f t="shared" si="27"/>
        <v>0</v>
      </c>
      <c r="X23" s="106">
        <f t="shared" si="27"/>
        <v>0</v>
      </c>
      <c r="Y23" s="106">
        <f t="shared" si="27"/>
        <v>0</v>
      </c>
      <c r="Z23" s="106">
        <f t="shared" si="27"/>
        <v>0</v>
      </c>
      <c r="AA23" s="106">
        <f t="shared" si="27"/>
        <v>0</v>
      </c>
      <c r="AC23" s="106">
        <f t="shared" ref="AC23:AL23" si="28">ROUND(R22*E$9/12,2)</f>
        <v>17.4</v>
      </c>
      <c r="AD23" s="106">
        <f t="shared" si="28"/>
        <v>47.62</v>
      </c>
      <c r="AE23" s="106">
        <f t="shared" si="28"/>
        <v>16.28</v>
      </c>
      <c r="AF23" s="106">
        <f t="shared" si="28"/>
        <v>49.9</v>
      </c>
      <c r="AG23" s="106">
        <f t="shared" si="28"/>
        <v>101.05</v>
      </c>
      <c r="AH23" s="106">
        <f t="shared" si="28"/>
        <v>0</v>
      </c>
      <c r="AI23" s="106">
        <f t="shared" si="28"/>
        <v>0</v>
      </c>
      <c r="AJ23" s="106">
        <f t="shared" si="28"/>
        <v>0</v>
      </c>
      <c r="AK23" s="106">
        <f t="shared" si="28"/>
        <v>0</v>
      </c>
      <c r="AL23" s="106">
        <f t="shared" si="28"/>
        <v>0</v>
      </c>
      <c r="AM23" s="106">
        <f t="shared" si="21"/>
        <v>232.25</v>
      </c>
      <c r="AO23" s="106">
        <f t="shared" ref="AO23:AX23" si="29">IF(R22&gt;0,IF((R22+AC23)&lt;E$10,R22+AC23,E$10),0)</f>
        <v>30</v>
      </c>
      <c r="AP23" s="106">
        <f t="shared" si="29"/>
        <v>50</v>
      </c>
      <c r="AQ23" s="106">
        <f t="shared" si="29"/>
        <v>25</v>
      </c>
      <c r="AR23" s="106">
        <f t="shared" si="29"/>
        <v>55</v>
      </c>
      <c r="AS23" s="106">
        <f t="shared" si="29"/>
        <v>110</v>
      </c>
      <c r="AT23" s="106">
        <f t="shared" si="29"/>
        <v>0</v>
      </c>
      <c r="AU23" s="106">
        <f t="shared" si="29"/>
        <v>0</v>
      </c>
      <c r="AV23" s="106">
        <f t="shared" si="29"/>
        <v>0</v>
      </c>
      <c r="AW23" s="106">
        <f t="shared" si="29"/>
        <v>0</v>
      </c>
      <c r="AX23" s="106">
        <f t="shared" si="29"/>
        <v>0</v>
      </c>
      <c r="AY23" s="106">
        <f t="shared" si="23"/>
        <v>270</v>
      </c>
      <c r="BA23" s="108">
        <f t="shared" si="24"/>
        <v>530</v>
      </c>
      <c r="BB23" s="106">
        <f t="shared" ref="BB23:BJ23" si="30">IF(S22&lt;=0,0,IF($C23&lt;=SUM($BA23:BA23),0,IF(AP23+$C23-SUM($BA23:BA23)&gt;S22+AD23,S22+AD23-AP23,$C23-SUM($BA23:BA23))))</f>
        <v>0</v>
      </c>
      <c r="BC23" s="106">
        <f t="shared" si="30"/>
        <v>0</v>
      </c>
      <c r="BD23" s="106">
        <f t="shared" si="30"/>
        <v>0</v>
      </c>
      <c r="BE23" s="106">
        <f t="shared" si="30"/>
        <v>0</v>
      </c>
      <c r="BF23" s="106">
        <f t="shared" si="30"/>
        <v>0</v>
      </c>
      <c r="BG23" s="106">
        <f t="shared" si="30"/>
        <v>0</v>
      </c>
      <c r="BH23" s="106">
        <f t="shared" si="30"/>
        <v>0</v>
      </c>
      <c r="BI23" s="106">
        <f t="shared" si="30"/>
        <v>0</v>
      </c>
      <c r="BJ23" s="106">
        <f t="shared" si="30"/>
        <v>0</v>
      </c>
    </row>
    <row r="24" ht="11.25" customHeight="1">
      <c r="A24" s="102">
        <f t="shared" si="16"/>
        <v>4</v>
      </c>
      <c r="B24" s="103">
        <f t="shared" si="17"/>
        <v>45597</v>
      </c>
      <c r="C24" s="104">
        <f>IF(A24="","",IF(snowball,IF(($E$5-AY24)&lt;0,0,$E$5-AY24),0)+D24)</f>
        <v>530</v>
      </c>
      <c r="D24" s="105"/>
      <c r="E24" s="106">
        <f t="shared" ref="E24:N24" si="31">AO24+BA24</f>
        <v>560</v>
      </c>
      <c r="F24" s="106">
        <f t="shared" si="31"/>
        <v>50</v>
      </c>
      <c r="G24" s="106">
        <f t="shared" si="31"/>
        <v>25</v>
      </c>
      <c r="H24" s="106">
        <f t="shared" si="31"/>
        <v>55</v>
      </c>
      <c r="I24" s="106">
        <f t="shared" si="31"/>
        <v>110</v>
      </c>
      <c r="J24" s="106">
        <f t="shared" si="31"/>
        <v>0</v>
      </c>
      <c r="K24" s="106">
        <f t="shared" si="31"/>
        <v>0</v>
      </c>
      <c r="L24" s="106">
        <f t="shared" si="31"/>
        <v>0</v>
      </c>
      <c r="M24" s="106">
        <f t="shared" si="31"/>
        <v>0</v>
      </c>
      <c r="N24" s="106">
        <f t="shared" si="31"/>
        <v>0</v>
      </c>
      <c r="P24" s="107">
        <f t="shared" si="11"/>
        <v>24238.1</v>
      </c>
      <c r="R24" s="106">
        <f t="shared" ref="R24:AA24" si="32">IF(E$8=0,0,ROUND(R23-(E24-AC24),2))</f>
        <v>1038.32</v>
      </c>
      <c r="S24" s="106">
        <f t="shared" si="32"/>
        <v>4390.52</v>
      </c>
      <c r="T24" s="106">
        <f t="shared" si="32"/>
        <v>4865.16</v>
      </c>
      <c r="U24" s="106">
        <f t="shared" si="32"/>
        <v>4979.7</v>
      </c>
      <c r="V24" s="106">
        <f t="shared" si="32"/>
        <v>8964.4</v>
      </c>
      <c r="W24" s="106">
        <f t="shared" si="32"/>
        <v>0</v>
      </c>
      <c r="X24" s="106">
        <f t="shared" si="32"/>
        <v>0</v>
      </c>
      <c r="Y24" s="106">
        <f t="shared" si="32"/>
        <v>0</v>
      </c>
      <c r="Z24" s="106">
        <f t="shared" si="32"/>
        <v>0</v>
      </c>
      <c r="AA24" s="106">
        <f t="shared" si="32"/>
        <v>0</v>
      </c>
      <c r="AC24" s="106">
        <f t="shared" ref="AC24:AL24" si="33">ROUND(R23*E$9/12,2)</f>
        <v>12.96</v>
      </c>
      <c r="AD24" s="106">
        <f t="shared" si="33"/>
        <v>47.59</v>
      </c>
      <c r="AE24" s="106">
        <f t="shared" si="33"/>
        <v>16.25</v>
      </c>
      <c r="AF24" s="106">
        <f t="shared" si="33"/>
        <v>49.85</v>
      </c>
      <c r="AG24" s="106">
        <f t="shared" si="33"/>
        <v>100.95</v>
      </c>
      <c r="AH24" s="106">
        <f t="shared" si="33"/>
        <v>0</v>
      </c>
      <c r="AI24" s="106">
        <f t="shared" si="33"/>
        <v>0</v>
      </c>
      <c r="AJ24" s="106">
        <f t="shared" si="33"/>
        <v>0</v>
      </c>
      <c r="AK24" s="106">
        <f t="shared" si="33"/>
        <v>0</v>
      </c>
      <c r="AL24" s="106">
        <f t="shared" si="33"/>
        <v>0</v>
      </c>
      <c r="AM24" s="106">
        <f t="shared" si="21"/>
        <v>227.6</v>
      </c>
      <c r="AO24" s="106">
        <f t="shared" ref="AO24:AX24" si="34">IF(R23&gt;0,IF((R23+AC24)&lt;E$10,R23+AC24,E$10),0)</f>
        <v>30</v>
      </c>
      <c r="AP24" s="106">
        <f t="shared" si="34"/>
        <v>50</v>
      </c>
      <c r="AQ24" s="106">
        <f t="shared" si="34"/>
        <v>25</v>
      </c>
      <c r="AR24" s="106">
        <f t="shared" si="34"/>
        <v>55</v>
      </c>
      <c r="AS24" s="106">
        <f t="shared" si="34"/>
        <v>110</v>
      </c>
      <c r="AT24" s="106">
        <f t="shared" si="34"/>
        <v>0</v>
      </c>
      <c r="AU24" s="106">
        <f t="shared" si="34"/>
        <v>0</v>
      </c>
      <c r="AV24" s="106">
        <f t="shared" si="34"/>
        <v>0</v>
      </c>
      <c r="AW24" s="106">
        <f t="shared" si="34"/>
        <v>0</v>
      </c>
      <c r="AX24" s="106">
        <f t="shared" si="34"/>
        <v>0</v>
      </c>
      <c r="AY24" s="106">
        <f t="shared" si="23"/>
        <v>270</v>
      </c>
      <c r="BA24" s="108">
        <f t="shared" si="24"/>
        <v>530</v>
      </c>
      <c r="BB24" s="106">
        <f t="shared" ref="BB24:BJ24" si="35">IF(S23&lt;=0,0,IF($C24&lt;=SUM($BA24:BA24),0,IF(AP24+$C24-SUM($BA24:BA24)&gt;S23+AD24,S23+AD24-AP24,$C24-SUM($BA24:BA24))))</f>
        <v>0</v>
      </c>
      <c r="BC24" s="106">
        <f t="shared" si="35"/>
        <v>0</v>
      </c>
      <c r="BD24" s="106">
        <f t="shared" si="35"/>
        <v>0</v>
      </c>
      <c r="BE24" s="106">
        <f t="shared" si="35"/>
        <v>0</v>
      </c>
      <c r="BF24" s="106">
        <f t="shared" si="35"/>
        <v>0</v>
      </c>
      <c r="BG24" s="106">
        <f t="shared" si="35"/>
        <v>0</v>
      </c>
      <c r="BH24" s="106">
        <f t="shared" si="35"/>
        <v>0</v>
      </c>
      <c r="BI24" s="106">
        <f t="shared" si="35"/>
        <v>0</v>
      </c>
      <c r="BJ24" s="106">
        <f t="shared" si="35"/>
        <v>0</v>
      </c>
    </row>
    <row r="25" ht="11.25" customHeight="1">
      <c r="A25" s="102">
        <f t="shared" si="16"/>
        <v>5</v>
      </c>
      <c r="B25" s="103">
        <f t="shared" si="17"/>
        <v>45627</v>
      </c>
      <c r="C25" s="104">
        <f>IF(A25="","",IF(snowball,IF(($E$5-AY25)&lt;0,0,$E$5-AY25),0)+D25)</f>
        <v>530</v>
      </c>
      <c r="D25" s="105"/>
      <c r="E25" s="106">
        <f t="shared" ref="E25:N25" si="36">AO25+BA25</f>
        <v>560</v>
      </c>
      <c r="F25" s="106">
        <f t="shared" si="36"/>
        <v>50</v>
      </c>
      <c r="G25" s="106">
        <f t="shared" si="36"/>
        <v>25</v>
      </c>
      <c r="H25" s="106">
        <f t="shared" si="36"/>
        <v>55</v>
      </c>
      <c r="I25" s="106">
        <f t="shared" si="36"/>
        <v>110</v>
      </c>
      <c r="J25" s="106">
        <f t="shared" si="36"/>
        <v>0</v>
      </c>
      <c r="K25" s="106">
        <f t="shared" si="36"/>
        <v>0</v>
      </c>
      <c r="L25" s="106">
        <f t="shared" si="36"/>
        <v>0</v>
      </c>
      <c r="M25" s="106">
        <f t="shared" si="36"/>
        <v>0</v>
      </c>
      <c r="N25" s="106">
        <f t="shared" si="36"/>
        <v>0</v>
      </c>
      <c r="P25" s="107">
        <f t="shared" si="11"/>
        <v>23661.02</v>
      </c>
      <c r="R25" s="106">
        <f t="shared" ref="R25:AA25" si="37">IF(E$8=0,0,ROUND(R24-(E25-AC25),2))</f>
        <v>486.81</v>
      </c>
      <c r="S25" s="106">
        <f t="shared" si="37"/>
        <v>4388.08</v>
      </c>
      <c r="T25" s="106">
        <f t="shared" si="37"/>
        <v>4856.38</v>
      </c>
      <c r="U25" s="106">
        <f t="shared" si="37"/>
        <v>4974.5</v>
      </c>
      <c r="V25" s="106">
        <f t="shared" si="37"/>
        <v>8955.25</v>
      </c>
      <c r="W25" s="106">
        <f t="shared" si="37"/>
        <v>0</v>
      </c>
      <c r="X25" s="106">
        <f t="shared" si="37"/>
        <v>0</v>
      </c>
      <c r="Y25" s="106">
        <f t="shared" si="37"/>
        <v>0</v>
      </c>
      <c r="Z25" s="106">
        <f t="shared" si="37"/>
        <v>0</v>
      </c>
      <c r="AA25" s="106">
        <f t="shared" si="37"/>
        <v>0</v>
      </c>
      <c r="AC25" s="106">
        <f t="shared" ref="AC25:AL25" si="38">ROUND(R24*E$9/12,2)</f>
        <v>8.49</v>
      </c>
      <c r="AD25" s="106">
        <f t="shared" si="38"/>
        <v>47.56</v>
      </c>
      <c r="AE25" s="106">
        <f t="shared" si="38"/>
        <v>16.22</v>
      </c>
      <c r="AF25" s="106">
        <f t="shared" si="38"/>
        <v>49.8</v>
      </c>
      <c r="AG25" s="106">
        <f t="shared" si="38"/>
        <v>100.85</v>
      </c>
      <c r="AH25" s="106">
        <f t="shared" si="38"/>
        <v>0</v>
      </c>
      <c r="AI25" s="106">
        <f t="shared" si="38"/>
        <v>0</v>
      </c>
      <c r="AJ25" s="106">
        <f t="shared" si="38"/>
        <v>0</v>
      </c>
      <c r="AK25" s="106">
        <f t="shared" si="38"/>
        <v>0</v>
      </c>
      <c r="AL25" s="106">
        <f t="shared" si="38"/>
        <v>0</v>
      </c>
      <c r="AM25" s="106">
        <f t="shared" si="21"/>
        <v>222.92</v>
      </c>
      <c r="AO25" s="106">
        <f t="shared" ref="AO25:AX25" si="39">IF(R24&gt;0,IF((R24+AC25)&lt;E$10,R24+AC25,E$10),0)</f>
        <v>30</v>
      </c>
      <c r="AP25" s="106">
        <f t="shared" si="39"/>
        <v>50</v>
      </c>
      <c r="AQ25" s="106">
        <f t="shared" si="39"/>
        <v>25</v>
      </c>
      <c r="AR25" s="106">
        <f t="shared" si="39"/>
        <v>55</v>
      </c>
      <c r="AS25" s="106">
        <f t="shared" si="39"/>
        <v>110</v>
      </c>
      <c r="AT25" s="106">
        <f t="shared" si="39"/>
        <v>0</v>
      </c>
      <c r="AU25" s="106">
        <f t="shared" si="39"/>
        <v>0</v>
      </c>
      <c r="AV25" s="106">
        <f t="shared" si="39"/>
        <v>0</v>
      </c>
      <c r="AW25" s="106">
        <f t="shared" si="39"/>
        <v>0</v>
      </c>
      <c r="AX25" s="106">
        <f t="shared" si="39"/>
        <v>0</v>
      </c>
      <c r="AY25" s="106">
        <f t="shared" si="23"/>
        <v>270</v>
      </c>
      <c r="BA25" s="108">
        <f t="shared" si="24"/>
        <v>530</v>
      </c>
      <c r="BB25" s="106">
        <f t="shared" ref="BB25:BJ25" si="40">IF(S24&lt;=0,0,IF($C25&lt;=SUM($BA25:BA25),0,IF(AP25+$C25-SUM($BA25:BA25)&gt;S24+AD25,S24+AD25-AP25,$C25-SUM($BA25:BA25))))</f>
        <v>0</v>
      </c>
      <c r="BC25" s="106">
        <f t="shared" si="40"/>
        <v>0</v>
      </c>
      <c r="BD25" s="106">
        <f t="shared" si="40"/>
        <v>0</v>
      </c>
      <c r="BE25" s="106">
        <f t="shared" si="40"/>
        <v>0</v>
      </c>
      <c r="BF25" s="106">
        <f t="shared" si="40"/>
        <v>0</v>
      </c>
      <c r="BG25" s="106">
        <f t="shared" si="40"/>
        <v>0</v>
      </c>
      <c r="BH25" s="106">
        <f t="shared" si="40"/>
        <v>0</v>
      </c>
      <c r="BI25" s="106">
        <f t="shared" si="40"/>
        <v>0</v>
      </c>
      <c r="BJ25" s="106">
        <f t="shared" si="40"/>
        <v>0</v>
      </c>
    </row>
    <row r="26" ht="11.25" customHeight="1">
      <c r="A26" s="102">
        <f t="shared" si="16"/>
        <v>6</v>
      </c>
      <c r="B26" s="103">
        <f t="shared" si="17"/>
        <v>45658</v>
      </c>
      <c r="C26" s="104">
        <f>IF(A26="","",IF(snowball,IF(($E$5-AY26)&lt;0,0,$E$5-AY26),0)+D26)</f>
        <v>530</v>
      </c>
      <c r="D26" s="105"/>
      <c r="E26" s="106">
        <f t="shared" ref="E26:N26" si="41">AO26+BA26</f>
        <v>490.79</v>
      </c>
      <c r="F26" s="106">
        <f t="shared" si="41"/>
        <v>119.21</v>
      </c>
      <c r="G26" s="106">
        <f t="shared" si="41"/>
        <v>25</v>
      </c>
      <c r="H26" s="106">
        <f t="shared" si="41"/>
        <v>55</v>
      </c>
      <c r="I26" s="106">
        <f t="shared" si="41"/>
        <v>110</v>
      </c>
      <c r="J26" s="106">
        <f t="shared" si="41"/>
        <v>0</v>
      </c>
      <c r="K26" s="106">
        <f t="shared" si="41"/>
        <v>0</v>
      </c>
      <c r="L26" s="106">
        <f t="shared" si="41"/>
        <v>0</v>
      </c>
      <c r="M26" s="106">
        <f t="shared" si="41"/>
        <v>0</v>
      </c>
      <c r="N26" s="106">
        <f t="shared" si="41"/>
        <v>0</v>
      </c>
      <c r="P26" s="107">
        <f t="shared" si="11"/>
        <v>23079.23</v>
      </c>
      <c r="R26" s="106">
        <f t="shared" ref="R26:AA26" si="42">IF(E$8=0,0,ROUND(R25-(E26-AC26),2))</f>
        <v>0</v>
      </c>
      <c r="S26" s="106">
        <f t="shared" si="42"/>
        <v>4316.41</v>
      </c>
      <c r="T26" s="106">
        <f t="shared" si="42"/>
        <v>4847.57</v>
      </c>
      <c r="U26" s="106">
        <f t="shared" si="42"/>
        <v>4969.25</v>
      </c>
      <c r="V26" s="106">
        <f t="shared" si="42"/>
        <v>8946</v>
      </c>
      <c r="W26" s="106">
        <f t="shared" si="42"/>
        <v>0</v>
      </c>
      <c r="X26" s="106">
        <f t="shared" si="42"/>
        <v>0</v>
      </c>
      <c r="Y26" s="106">
        <f t="shared" si="42"/>
        <v>0</v>
      </c>
      <c r="Z26" s="106">
        <f t="shared" si="42"/>
        <v>0</v>
      </c>
      <c r="AA26" s="106">
        <f t="shared" si="42"/>
        <v>0</v>
      </c>
      <c r="AC26" s="106">
        <f t="shared" ref="AC26:AL26" si="43">ROUND(R25*E$9/12,2)</f>
        <v>3.98</v>
      </c>
      <c r="AD26" s="106">
        <f t="shared" si="43"/>
        <v>47.54</v>
      </c>
      <c r="AE26" s="106">
        <f t="shared" si="43"/>
        <v>16.19</v>
      </c>
      <c r="AF26" s="106">
        <f t="shared" si="43"/>
        <v>49.75</v>
      </c>
      <c r="AG26" s="106">
        <f t="shared" si="43"/>
        <v>100.75</v>
      </c>
      <c r="AH26" s="106">
        <f t="shared" si="43"/>
        <v>0</v>
      </c>
      <c r="AI26" s="106">
        <f t="shared" si="43"/>
        <v>0</v>
      </c>
      <c r="AJ26" s="106">
        <f t="shared" si="43"/>
        <v>0</v>
      </c>
      <c r="AK26" s="106">
        <f t="shared" si="43"/>
        <v>0</v>
      </c>
      <c r="AL26" s="106">
        <f t="shared" si="43"/>
        <v>0</v>
      </c>
      <c r="AM26" s="106">
        <f t="shared" si="21"/>
        <v>218.21</v>
      </c>
      <c r="AO26" s="106">
        <f t="shared" ref="AO26:AX26" si="44">IF(R25&gt;0,IF((R25+AC26)&lt;E$10,R25+AC26,E$10),0)</f>
        <v>30</v>
      </c>
      <c r="AP26" s="106">
        <f t="shared" si="44"/>
        <v>50</v>
      </c>
      <c r="AQ26" s="106">
        <f t="shared" si="44"/>
        <v>25</v>
      </c>
      <c r="AR26" s="106">
        <f t="shared" si="44"/>
        <v>55</v>
      </c>
      <c r="AS26" s="106">
        <f t="shared" si="44"/>
        <v>110</v>
      </c>
      <c r="AT26" s="106">
        <f t="shared" si="44"/>
        <v>0</v>
      </c>
      <c r="AU26" s="106">
        <f t="shared" si="44"/>
        <v>0</v>
      </c>
      <c r="AV26" s="106">
        <f t="shared" si="44"/>
        <v>0</v>
      </c>
      <c r="AW26" s="106">
        <f t="shared" si="44"/>
        <v>0</v>
      </c>
      <c r="AX26" s="106">
        <f t="shared" si="44"/>
        <v>0</v>
      </c>
      <c r="AY26" s="106">
        <f t="shared" si="23"/>
        <v>270</v>
      </c>
      <c r="BA26" s="108">
        <f t="shared" si="24"/>
        <v>460.79</v>
      </c>
      <c r="BB26" s="106">
        <f t="shared" ref="BB26:BJ26" si="45">IF(S25&lt;=0,0,IF($C26&lt;=SUM($BA26:BA26),0,IF(AP26+$C26-SUM($BA26:BA26)&gt;S25+AD26,S25+AD26-AP26,$C26-SUM($BA26:BA26))))</f>
        <v>69.21</v>
      </c>
      <c r="BC26" s="106">
        <f t="shared" si="45"/>
        <v>0</v>
      </c>
      <c r="BD26" s="106">
        <f t="shared" si="45"/>
        <v>0</v>
      </c>
      <c r="BE26" s="106">
        <f t="shared" si="45"/>
        <v>0</v>
      </c>
      <c r="BF26" s="106">
        <f t="shared" si="45"/>
        <v>0</v>
      </c>
      <c r="BG26" s="106">
        <f t="shared" si="45"/>
        <v>0</v>
      </c>
      <c r="BH26" s="106">
        <f t="shared" si="45"/>
        <v>0</v>
      </c>
      <c r="BI26" s="106">
        <f t="shared" si="45"/>
        <v>0</v>
      </c>
      <c r="BJ26" s="106">
        <f t="shared" si="45"/>
        <v>0</v>
      </c>
    </row>
    <row r="27" ht="11.25" customHeight="1">
      <c r="A27" s="102">
        <f t="shared" si="16"/>
        <v>7</v>
      </c>
      <c r="B27" s="103">
        <f t="shared" si="17"/>
        <v>45689</v>
      </c>
      <c r="C27" s="104">
        <f>IF(A27="","",IF(snowball,IF(($E$5-AY27)&lt;0,0,$E$5-AY27),0)+D27)</f>
        <v>560</v>
      </c>
      <c r="D27" s="105"/>
      <c r="E27" s="106">
        <f t="shared" ref="E27:N27" si="46">AO27+BA27</f>
        <v>0</v>
      </c>
      <c r="F27" s="106">
        <f t="shared" si="46"/>
        <v>610</v>
      </c>
      <c r="G27" s="106">
        <f t="shared" si="46"/>
        <v>25</v>
      </c>
      <c r="H27" s="106">
        <f t="shared" si="46"/>
        <v>55</v>
      </c>
      <c r="I27" s="106">
        <f t="shared" si="46"/>
        <v>110</v>
      </c>
      <c r="J27" s="106">
        <f t="shared" si="46"/>
        <v>0</v>
      </c>
      <c r="K27" s="106">
        <f t="shared" si="46"/>
        <v>0</v>
      </c>
      <c r="L27" s="106">
        <f t="shared" si="46"/>
        <v>0</v>
      </c>
      <c r="M27" s="106">
        <f t="shared" si="46"/>
        <v>0</v>
      </c>
      <c r="N27" s="106">
        <f t="shared" si="46"/>
        <v>0</v>
      </c>
      <c r="P27" s="107">
        <f t="shared" si="11"/>
        <v>22492.48</v>
      </c>
      <c r="R27" s="106">
        <f t="shared" ref="R27:AA27" si="47">IF(E$8=0,0,ROUND(R26-(E27-AC27),2))</f>
        <v>0</v>
      </c>
      <c r="S27" s="106">
        <f t="shared" si="47"/>
        <v>3753.17</v>
      </c>
      <c r="T27" s="106">
        <f t="shared" si="47"/>
        <v>4838.73</v>
      </c>
      <c r="U27" s="106">
        <f t="shared" si="47"/>
        <v>4963.94</v>
      </c>
      <c r="V27" s="106">
        <f t="shared" si="47"/>
        <v>8936.64</v>
      </c>
      <c r="W27" s="106">
        <f t="shared" si="47"/>
        <v>0</v>
      </c>
      <c r="X27" s="106">
        <f t="shared" si="47"/>
        <v>0</v>
      </c>
      <c r="Y27" s="106">
        <f t="shared" si="47"/>
        <v>0</v>
      </c>
      <c r="Z27" s="106">
        <f t="shared" si="47"/>
        <v>0</v>
      </c>
      <c r="AA27" s="106">
        <f t="shared" si="47"/>
        <v>0</v>
      </c>
      <c r="AC27" s="106">
        <f t="shared" ref="AC27:AL27" si="48">ROUND(R26*E$9/12,2)</f>
        <v>0</v>
      </c>
      <c r="AD27" s="106">
        <f t="shared" si="48"/>
        <v>46.76</v>
      </c>
      <c r="AE27" s="106">
        <f t="shared" si="48"/>
        <v>16.16</v>
      </c>
      <c r="AF27" s="106">
        <f t="shared" si="48"/>
        <v>49.69</v>
      </c>
      <c r="AG27" s="106">
        <f t="shared" si="48"/>
        <v>100.64</v>
      </c>
      <c r="AH27" s="106">
        <f t="shared" si="48"/>
        <v>0</v>
      </c>
      <c r="AI27" s="106">
        <f t="shared" si="48"/>
        <v>0</v>
      </c>
      <c r="AJ27" s="106">
        <f t="shared" si="48"/>
        <v>0</v>
      </c>
      <c r="AK27" s="106">
        <f t="shared" si="48"/>
        <v>0</v>
      </c>
      <c r="AL27" s="106">
        <f t="shared" si="48"/>
        <v>0</v>
      </c>
      <c r="AM27" s="106">
        <f t="shared" si="21"/>
        <v>213.25</v>
      </c>
      <c r="AO27" s="106">
        <f t="shared" ref="AO27:AX27" si="49">IF(R26&gt;0,IF((R26+AC27)&lt;E$10,R26+AC27,E$10),0)</f>
        <v>0</v>
      </c>
      <c r="AP27" s="106">
        <f t="shared" si="49"/>
        <v>50</v>
      </c>
      <c r="AQ27" s="106">
        <f t="shared" si="49"/>
        <v>25</v>
      </c>
      <c r="AR27" s="106">
        <f t="shared" si="49"/>
        <v>55</v>
      </c>
      <c r="AS27" s="106">
        <f t="shared" si="49"/>
        <v>110</v>
      </c>
      <c r="AT27" s="106">
        <f t="shared" si="49"/>
        <v>0</v>
      </c>
      <c r="AU27" s="106">
        <f t="shared" si="49"/>
        <v>0</v>
      </c>
      <c r="AV27" s="106">
        <f t="shared" si="49"/>
        <v>0</v>
      </c>
      <c r="AW27" s="106">
        <f t="shared" si="49"/>
        <v>0</v>
      </c>
      <c r="AX27" s="106">
        <f t="shared" si="49"/>
        <v>0</v>
      </c>
      <c r="AY27" s="106">
        <f t="shared" si="23"/>
        <v>240</v>
      </c>
      <c r="BA27" s="108">
        <f t="shared" si="24"/>
        <v>0</v>
      </c>
      <c r="BB27" s="106">
        <f t="shared" ref="BB27:BJ27" si="50">IF(S26&lt;=0,0,IF($C27&lt;=SUM($BA27:BA27),0,IF(AP27+$C27-SUM($BA27:BA27)&gt;S26+AD27,S26+AD27-AP27,$C27-SUM($BA27:BA27))))</f>
        <v>560</v>
      </c>
      <c r="BC27" s="106">
        <f t="shared" si="50"/>
        <v>0</v>
      </c>
      <c r="BD27" s="106">
        <f t="shared" si="50"/>
        <v>0</v>
      </c>
      <c r="BE27" s="106">
        <f t="shared" si="50"/>
        <v>0</v>
      </c>
      <c r="BF27" s="106">
        <f t="shared" si="50"/>
        <v>0</v>
      </c>
      <c r="BG27" s="106">
        <f t="shared" si="50"/>
        <v>0</v>
      </c>
      <c r="BH27" s="106">
        <f t="shared" si="50"/>
        <v>0</v>
      </c>
      <c r="BI27" s="106">
        <f t="shared" si="50"/>
        <v>0</v>
      </c>
      <c r="BJ27" s="106">
        <f t="shared" si="50"/>
        <v>0</v>
      </c>
    </row>
    <row r="28" ht="11.25" customHeight="1">
      <c r="A28" s="102">
        <f t="shared" si="16"/>
        <v>8</v>
      </c>
      <c r="B28" s="103">
        <f t="shared" si="17"/>
        <v>45717</v>
      </c>
      <c r="C28" s="104">
        <f>IF(A28="","",IF(snowball,IF(($E$5-AY28)&lt;0,0,$E$5-AY28),0)+D28)</f>
        <v>560</v>
      </c>
      <c r="D28" s="105"/>
      <c r="E28" s="106">
        <f t="shared" ref="E28:N28" si="51">AO28+BA28</f>
        <v>0</v>
      </c>
      <c r="F28" s="106">
        <f t="shared" si="51"/>
        <v>610</v>
      </c>
      <c r="G28" s="106">
        <f t="shared" si="51"/>
        <v>25</v>
      </c>
      <c r="H28" s="106">
        <f t="shared" si="51"/>
        <v>55</v>
      </c>
      <c r="I28" s="106">
        <f t="shared" si="51"/>
        <v>110</v>
      </c>
      <c r="J28" s="106">
        <f t="shared" si="51"/>
        <v>0</v>
      </c>
      <c r="K28" s="106">
        <f t="shared" si="51"/>
        <v>0</v>
      </c>
      <c r="L28" s="106">
        <f t="shared" si="51"/>
        <v>0</v>
      </c>
      <c r="M28" s="106">
        <f t="shared" si="51"/>
        <v>0</v>
      </c>
      <c r="N28" s="106">
        <f t="shared" si="51"/>
        <v>0</v>
      </c>
      <c r="P28" s="107">
        <f t="shared" si="11"/>
        <v>21899.45</v>
      </c>
      <c r="R28" s="106">
        <f t="shared" ref="R28:AA28" si="52">IF(E$8=0,0,ROUND(R27-(E28-AC28),2))</f>
        <v>0</v>
      </c>
      <c r="S28" s="106">
        <f t="shared" si="52"/>
        <v>3183.83</v>
      </c>
      <c r="T28" s="106">
        <f t="shared" si="52"/>
        <v>4829.86</v>
      </c>
      <c r="U28" s="106">
        <f t="shared" si="52"/>
        <v>4958.58</v>
      </c>
      <c r="V28" s="106">
        <f t="shared" si="52"/>
        <v>8927.18</v>
      </c>
      <c r="W28" s="106">
        <f t="shared" si="52"/>
        <v>0</v>
      </c>
      <c r="X28" s="106">
        <f t="shared" si="52"/>
        <v>0</v>
      </c>
      <c r="Y28" s="106">
        <f t="shared" si="52"/>
        <v>0</v>
      </c>
      <c r="Z28" s="106">
        <f t="shared" si="52"/>
        <v>0</v>
      </c>
      <c r="AA28" s="106">
        <f t="shared" si="52"/>
        <v>0</v>
      </c>
      <c r="AC28" s="106">
        <f t="shared" ref="AC28:AL28" si="53">ROUND(R27*E$9/12,2)</f>
        <v>0</v>
      </c>
      <c r="AD28" s="106">
        <f t="shared" si="53"/>
        <v>40.66</v>
      </c>
      <c r="AE28" s="106">
        <f t="shared" si="53"/>
        <v>16.13</v>
      </c>
      <c r="AF28" s="106">
        <f t="shared" si="53"/>
        <v>49.64</v>
      </c>
      <c r="AG28" s="106">
        <f t="shared" si="53"/>
        <v>100.54</v>
      </c>
      <c r="AH28" s="106">
        <f t="shared" si="53"/>
        <v>0</v>
      </c>
      <c r="AI28" s="106">
        <f t="shared" si="53"/>
        <v>0</v>
      </c>
      <c r="AJ28" s="106">
        <f t="shared" si="53"/>
        <v>0</v>
      </c>
      <c r="AK28" s="106">
        <f t="shared" si="53"/>
        <v>0</v>
      </c>
      <c r="AL28" s="106">
        <f t="shared" si="53"/>
        <v>0</v>
      </c>
      <c r="AM28" s="106">
        <f t="shared" si="21"/>
        <v>206.97</v>
      </c>
      <c r="AO28" s="106">
        <f t="shared" ref="AO28:AX28" si="54">IF(R27&gt;0,IF((R27+AC28)&lt;E$10,R27+AC28,E$10),0)</f>
        <v>0</v>
      </c>
      <c r="AP28" s="106">
        <f t="shared" si="54"/>
        <v>50</v>
      </c>
      <c r="AQ28" s="106">
        <f t="shared" si="54"/>
        <v>25</v>
      </c>
      <c r="AR28" s="106">
        <f t="shared" si="54"/>
        <v>55</v>
      </c>
      <c r="AS28" s="106">
        <f t="shared" si="54"/>
        <v>110</v>
      </c>
      <c r="AT28" s="106">
        <f t="shared" si="54"/>
        <v>0</v>
      </c>
      <c r="AU28" s="106">
        <f t="shared" si="54"/>
        <v>0</v>
      </c>
      <c r="AV28" s="106">
        <f t="shared" si="54"/>
        <v>0</v>
      </c>
      <c r="AW28" s="106">
        <f t="shared" si="54"/>
        <v>0</v>
      </c>
      <c r="AX28" s="106">
        <f t="shared" si="54"/>
        <v>0</v>
      </c>
      <c r="AY28" s="106">
        <f t="shared" si="23"/>
        <v>240</v>
      </c>
      <c r="BA28" s="108">
        <f t="shared" si="24"/>
        <v>0</v>
      </c>
      <c r="BB28" s="106">
        <f t="shared" ref="BB28:BJ28" si="55">IF(S27&lt;=0,0,IF($C28&lt;=SUM($BA28:BA28),0,IF(AP28+$C28-SUM($BA28:BA28)&gt;S27+AD28,S27+AD28-AP28,$C28-SUM($BA28:BA28))))</f>
        <v>560</v>
      </c>
      <c r="BC28" s="106">
        <f t="shared" si="55"/>
        <v>0</v>
      </c>
      <c r="BD28" s="106">
        <f t="shared" si="55"/>
        <v>0</v>
      </c>
      <c r="BE28" s="106">
        <f t="shared" si="55"/>
        <v>0</v>
      </c>
      <c r="BF28" s="106">
        <f t="shared" si="55"/>
        <v>0</v>
      </c>
      <c r="BG28" s="106">
        <f t="shared" si="55"/>
        <v>0</v>
      </c>
      <c r="BH28" s="106">
        <f t="shared" si="55"/>
        <v>0</v>
      </c>
      <c r="BI28" s="106">
        <f t="shared" si="55"/>
        <v>0</v>
      </c>
      <c r="BJ28" s="106">
        <f t="shared" si="55"/>
        <v>0</v>
      </c>
    </row>
    <row r="29" ht="11.25" customHeight="1">
      <c r="A29" s="102">
        <f t="shared" si="16"/>
        <v>9</v>
      </c>
      <c r="B29" s="103">
        <f t="shared" si="17"/>
        <v>45748</v>
      </c>
      <c r="C29" s="104">
        <f>IF(A29="","",IF(snowball,IF(($E$5-AY29)&lt;0,0,$E$5-AY29),0)+D29)</f>
        <v>560</v>
      </c>
      <c r="D29" s="105"/>
      <c r="E29" s="106">
        <f t="shared" ref="E29:N29" si="56">AO29+BA29</f>
        <v>0</v>
      </c>
      <c r="F29" s="106">
        <f t="shared" si="56"/>
        <v>610</v>
      </c>
      <c r="G29" s="106">
        <f t="shared" si="56"/>
        <v>25</v>
      </c>
      <c r="H29" s="106">
        <f t="shared" si="56"/>
        <v>55</v>
      </c>
      <c r="I29" s="106">
        <f t="shared" si="56"/>
        <v>110</v>
      </c>
      <c r="J29" s="106">
        <f t="shared" si="56"/>
        <v>0</v>
      </c>
      <c r="K29" s="106">
        <f t="shared" si="56"/>
        <v>0</v>
      </c>
      <c r="L29" s="106">
        <f t="shared" si="56"/>
        <v>0</v>
      </c>
      <c r="M29" s="106">
        <f t="shared" si="56"/>
        <v>0</v>
      </c>
      <c r="N29" s="106">
        <f t="shared" si="56"/>
        <v>0</v>
      </c>
      <c r="P29" s="107">
        <f t="shared" si="11"/>
        <v>21300.06</v>
      </c>
      <c r="R29" s="106">
        <f t="shared" ref="R29:AA29" si="57">IF(E$8=0,0,ROUND(R28-(E29-AC29),2))</f>
        <v>0</v>
      </c>
      <c r="S29" s="106">
        <f t="shared" si="57"/>
        <v>2608.32</v>
      </c>
      <c r="T29" s="106">
        <f t="shared" si="57"/>
        <v>4820.96</v>
      </c>
      <c r="U29" s="106">
        <f t="shared" si="57"/>
        <v>4953.17</v>
      </c>
      <c r="V29" s="106">
        <f t="shared" si="57"/>
        <v>8917.61</v>
      </c>
      <c r="W29" s="106">
        <f t="shared" si="57"/>
        <v>0</v>
      </c>
      <c r="X29" s="106">
        <f t="shared" si="57"/>
        <v>0</v>
      </c>
      <c r="Y29" s="106">
        <f t="shared" si="57"/>
        <v>0</v>
      </c>
      <c r="Z29" s="106">
        <f t="shared" si="57"/>
        <v>0</v>
      </c>
      <c r="AA29" s="106">
        <f t="shared" si="57"/>
        <v>0</v>
      </c>
      <c r="AC29" s="106">
        <f t="shared" ref="AC29:AL29" si="58">ROUND(R28*E$9/12,2)</f>
        <v>0</v>
      </c>
      <c r="AD29" s="106">
        <f t="shared" si="58"/>
        <v>34.49</v>
      </c>
      <c r="AE29" s="106">
        <f t="shared" si="58"/>
        <v>16.1</v>
      </c>
      <c r="AF29" s="106">
        <f t="shared" si="58"/>
        <v>49.59</v>
      </c>
      <c r="AG29" s="106">
        <f t="shared" si="58"/>
        <v>100.43</v>
      </c>
      <c r="AH29" s="106">
        <f t="shared" si="58"/>
        <v>0</v>
      </c>
      <c r="AI29" s="106">
        <f t="shared" si="58"/>
        <v>0</v>
      </c>
      <c r="AJ29" s="106">
        <f t="shared" si="58"/>
        <v>0</v>
      </c>
      <c r="AK29" s="106">
        <f t="shared" si="58"/>
        <v>0</v>
      </c>
      <c r="AL29" s="106">
        <f t="shared" si="58"/>
        <v>0</v>
      </c>
      <c r="AM29" s="106">
        <f t="shared" si="21"/>
        <v>200.61</v>
      </c>
      <c r="AO29" s="106">
        <f t="shared" ref="AO29:AX29" si="59">IF(R28&gt;0,IF((R28+AC29)&lt;E$10,R28+AC29,E$10),0)</f>
        <v>0</v>
      </c>
      <c r="AP29" s="106">
        <f t="shared" si="59"/>
        <v>50</v>
      </c>
      <c r="AQ29" s="106">
        <f t="shared" si="59"/>
        <v>25</v>
      </c>
      <c r="AR29" s="106">
        <f t="shared" si="59"/>
        <v>55</v>
      </c>
      <c r="AS29" s="106">
        <f t="shared" si="59"/>
        <v>110</v>
      </c>
      <c r="AT29" s="106">
        <f t="shared" si="59"/>
        <v>0</v>
      </c>
      <c r="AU29" s="106">
        <f t="shared" si="59"/>
        <v>0</v>
      </c>
      <c r="AV29" s="106">
        <f t="shared" si="59"/>
        <v>0</v>
      </c>
      <c r="AW29" s="106">
        <f t="shared" si="59"/>
        <v>0</v>
      </c>
      <c r="AX29" s="106">
        <f t="shared" si="59"/>
        <v>0</v>
      </c>
      <c r="AY29" s="106">
        <f t="shared" si="23"/>
        <v>240</v>
      </c>
      <c r="BA29" s="108">
        <f t="shared" si="24"/>
        <v>0</v>
      </c>
      <c r="BB29" s="106">
        <f t="shared" ref="BB29:BJ29" si="60">IF(S28&lt;=0,0,IF($C29&lt;=SUM($BA29:BA29),0,IF(AP29+$C29-SUM($BA29:BA29)&gt;S28+AD29,S28+AD29-AP29,$C29-SUM($BA29:BA29))))</f>
        <v>560</v>
      </c>
      <c r="BC29" s="106">
        <f t="shared" si="60"/>
        <v>0</v>
      </c>
      <c r="BD29" s="106">
        <f t="shared" si="60"/>
        <v>0</v>
      </c>
      <c r="BE29" s="106">
        <f t="shared" si="60"/>
        <v>0</v>
      </c>
      <c r="BF29" s="106">
        <f t="shared" si="60"/>
        <v>0</v>
      </c>
      <c r="BG29" s="106">
        <f t="shared" si="60"/>
        <v>0</v>
      </c>
      <c r="BH29" s="106">
        <f t="shared" si="60"/>
        <v>0</v>
      </c>
      <c r="BI29" s="106">
        <f t="shared" si="60"/>
        <v>0</v>
      </c>
      <c r="BJ29" s="106">
        <f t="shared" si="60"/>
        <v>0</v>
      </c>
    </row>
    <row r="30" ht="11.25" customHeight="1">
      <c r="A30" s="102">
        <f t="shared" si="16"/>
        <v>10</v>
      </c>
      <c r="B30" s="103">
        <f t="shared" si="17"/>
        <v>45778</v>
      </c>
      <c r="C30" s="104">
        <f>IF(A30="","",IF(snowball,IF(($E$5-AY30)&lt;0,0,$E$5-AY30),0)+D30)</f>
        <v>560</v>
      </c>
      <c r="D30" s="105"/>
      <c r="E30" s="106">
        <f t="shared" ref="E30:N30" si="61">AO30+BA30</f>
        <v>0</v>
      </c>
      <c r="F30" s="106">
        <f t="shared" si="61"/>
        <v>610</v>
      </c>
      <c r="G30" s="106">
        <f t="shared" si="61"/>
        <v>25</v>
      </c>
      <c r="H30" s="106">
        <f t="shared" si="61"/>
        <v>55</v>
      </c>
      <c r="I30" s="106">
        <f t="shared" si="61"/>
        <v>110</v>
      </c>
      <c r="J30" s="106">
        <f t="shared" si="61"/>
        <v>0</v>
      </c>
      <c r="K30" s="106">
        <f t="shared" si="61"/>
        <v>0</v>
      </c>
      <c r="L30" s="106">
        <f t="shared" si="61"/>
        <v>0</v>
      </c>
      <c r="M30" s="106">
        <f t="shared" si="61"/>
        <v>0</v>
      </c>
      <c r="N30" s="106">
        <f t="shared" si="61"/>
        <v>0</v>
      </c>
      <c r="P30" s="107">
        <f t="shared" si="11"/>
        <v>20694.24</v>
      </c>
      <c r="R30" s="106">
        <f t="shared" ref="R30:AA30" si="62">IF(E$8=0,0,ROUND(R29-(E30-AC30),2))</f>
        <v>0</v>
      </c>
      <c r="S30" s="106">
        <f t="shared" si="62"/>
        <v>2026.58</v>
      </c>
      <c r="T30" s="106">
        <f t="shared" si="62"/>
        <v>4812.03</v>
      </c>
      <c r="U30" s="106">
        <f t="shared" si="62"/>
        <v>4947.7</v>
      </c>
      <c r="V30" s="106">
        <f t="shared" si="62"/>
        <v>8907.93</v>
      </c>
      <c r="W30" s="106">
        <f t="shared" si="62"/>
        <v>0</v>
      </c>
      <c r="X30" s="106">
        <f t="shared" si="62"/>
        <v>0</v>
      </c>
      <c r="Y30" s="106">
        <f t="shared" si="62"/>
        <v>0</v>
      </c>
      <c r="Z30" s="106">
        <f t="shared" si="62"/>
        <v>0</v>
      </c>
      <c r="AA30" s="106">
        <f t="shared" si="62"/>
        <v>0</v>
      </c>
      <c r="AC30" s="106">
        <f t="shared" ref="AC30:AL30" si="63">ROUND(R29*E$9/12,2)</f>
        <v>0</v>
      </c>
      <c r="AD30" s="106">
        <f t="shared" si="63"/>
        <v>28.26</v>
      </c>
      <c r="AE30" s="106">
        <f t="shared" si="63"/>
        <v>16.07</v>
      </c>
      <c r="AF30" s="106">
        <f t="shared" si="63"/>
        <v>49.53</v>
      </c>
      <c r="AG30" s="106">
        <f t="shared" si="63"/>
        <v>100.32</v>
      </c>
      <c r="AH30" s="106">
        <f t="shared" si="63"/>
        <v>0</v>
      </c>
      <c r="AI30" s="106">
        <f t="shared" si="63"/>
        <v>0</v>
      </c>
      <c r="AJ30" s="106">
        <f t="shared" si="63"/>
        <v>0</v>
      </c>
      <c r="AK30" s="106">
        <f t="shared" si="63"/>
        <v>0</v>
      </c>
      <c r="AL30" s="106">
        <f t="shared" si="63"/>
        <v>0</v>
      </c>
      <c r="AM30" s="106">
        <f t="shared" si="21"/>
        <v>194.18</v>
      </c>
      <c r="AO30" s="106">
        <f t="shared" ref="AO30:AX30" si="64">IF(R29&gt;0,IF((R29+AC30)&lt;E$10,R29+AC30,E$10),0)</f>
        <v>0</v>
      </c>
      <c r="AP30" s="106">
        <f t="shared" si="64"/>
        <v>50</v>
      </c>
      <c r="AQ30" s="106">
        <f t="shared" si="64"/>
        <v>25</v>
      </c>
      <c r="AR30" s="106">
        <f t="shared" si="64"/>
        <v>55</v>
      </c>
      <c r="AS30" s="106">
        <f t="shared" si="64"/>
        <v>110</v>
      </c>
      <c r="AT30" s="106">
        <f t="shared" si="64"/>
        <v>0</v>
      </c>
      <c r="AU30" s="106">
        <f t="shared" si="64"/>
        <v>0</v>
      </c>
      <c r="AV30" s="106">
        <f t="shared" si="64"/>
        <v>0</v>
      </c>
      <c r="AW30" s="106">
        <f t="shared" si="64"/>
        <v>0</v>
      </c>
      <c r="AX30" s="106">
        <f t="shared" si="64"/>
        <v>0</v>
      </c>
      <c r="AY30" s="106">
        <f t="shared" si="23"/>
        <v>240</v>
      </c>
      <c r="BA30" s="108">
        <f t="shared" si="24"/>
        <v>0</v>
      </c>
      <c r="BB30" s="106">
        <f t="shared" ref="BB30:BJ30" si="65">IF(S29&lt;=0,0,IF($C30&lt;=SUM($BA30:BA30),0,IF(AP30+$C30-SUM($BA30:BA30)&gt;S29+AD30,S29+AD30-AP30,$C30-SUM($BA30:BA30))))</f>
        <v>560</v>
      </c>
      <c r="BC30" s="106">
        <f t="shared" si="65"/>
        <v>0</v>
      </c>
      <c r="BD30" s="106">
        <f t="shared" si="65"/>
        <v>0</v>
      </c>
      <c r="BE30" s="106">
        <f t="shared" si="65"/>
        <v>0</v>
      </c>
      <c r="BF30" s="106">
        <f t="shared" si="65"/>
        <v>0</v>
      </c>
      <c r="BG30" s="106">
        <f t="shared" si="65"/>
        <v>0</v>
      </c>
      <c r="BH30" s="106">
        <f t="shared" si="65"/>
        <v>0</v>
      </c>
      <c r="BI30" s="106">
        <f t="shared" si="65"/>
        <v>0</v>
      </c>
      <c r="BJ30" s="106">
        <f t="shared" si="65"/>
        <v>0</v>
      </c>
    </row>
    <row r="31" ht="11.25" customHeight="1">
      <c r="A31" s="102">
        <f t="shared" si="16"/>
        <v>11</v>
      </c>
      <c r="B31" s="103">
        <f t="shared" si="17"/>
        <v>45809</v>
      </c>
      <c r="C31" s="104">
        <f>IF(A31="","",IF(snowball,IF(($E$5-AY31)&lt;0,0,$E$5-AY31),0)+D31)</f>
        <v>560</v>
      </c>
      <c r="D31" s="105"/>
      <c r="E31" s="106">
        <f t="shared" ref="E31:N31" si="66">AO31+BA31</f>
        <v>0</v>
      </c>
      <c r="F31" s="106">
        <f t="shared" si="66"/>
        <v>610</v>
      </c>
      <c r="G31" s="106">
        <f t="shared" si="66"/>
        <v>25</v>
      </c>
      <c r="H31" s="106">
        <f t="shared" si="66"/>
        <v>55</v>
      </c>
      <c r="I31" s="106">
        <f t="shared" si="66"/>
        <v>110</v>
      </c>
      <c r="J31" s="106">
        <f t="shared" si="66"/>
        <v>0</v>
      </c>
      <c r="K31" s="106">
        <f t="shared" si="66"/>
        <v>0</v>
      </c>
      <c r="L31" s="106">
        <f t="shared" si="66"/>
        <v>0</v>
      </c>
      <c r="M31" s="106">
        <f t="shared" si="66"/>
        <v>0</v>
      </c>
      <c r="N31" s="106">
        <f t="shared" si="66"/>
        <v>0</v>
      </c>
      <c r="P31" s="107">
        <f t="shared" si="11"/>
        <v>20081.92</v>
      </c>
      <c r="R31" s="106">
        <f t="shared" ref="R31:AA31" si="67">IF(E$8=0,0,ROUND(R30-(E31-AC31),2))</f>
        <v>0</v>
      </c>
      <c r="S31" s="106">
        <f t="shared" si="67"/>
        <v>1438.53</v>
      </c>
      <c r="T31" s="106">
        <f t="shared" si="67"/>
        <v>4803.07</v>
      </c>
      <c r="U31" s="106">
        <f t="shared" si="67"/>
        <v>4942.18</v>
      </c>
      <c r="V31" s="106">
        <f t="shared" si="67"/>
        <v>8898.14</v>
      </c>
      <c r="W31" s="106">
        <f t="shared" si="67"/>
        <v>0</v>
      </c>
      <c r="X31" s="106">
        <f t="shared" si="67"/>
        <v>0</v>
      </c>
      <c r="Y31" s="106">
        <f t="shared" si="67"/>
        <v>0</v>
      </c>
      <c r="Z31" s="106">
        <f t="shared" si="67"/>
        <v>0</v>
      </c>
      <c r="AA31" s="106">
        <f t="shared" si="67"/>
        <v>0</v>
      </c>
      <c r="AC31" s="106">
        <f t="shared" ref="AC31:AL31" si="68">ROUND(R30*E$9/12,2)</f>
        <v>0</v>
      </c>
      <c r="AD31" s="106">
        <f t="shared" si="68"/>
        <v>21.95</v>
      </c>
      <c r="AE31" s="106">
        <f t="shared" si="68"/>
        <v>16.04</v>
      </c>
      <c r="AF31" s="106">
        <f t="shared" si="68"/>
        <v>49.48</v>
      </c>
      <c r="AG31" s="106">
        <f t="shared" si="68"/>
        <v>100.21</v>
      </c>
      <c r="AH31" s="106">
        <f t="shared" si="68"/>
        <v>0</v>
      </c>
      <c r="AI31" s="106">
        <f t="shared" si="68"/>
        <v>0</v>
      </c>
      <c r="AJ31" s="106">
        <f t="shared" si="68"/>
        <v>0</v>
      </c>
      <c r="AK31" s="106">
        <f t="shared" si="68"/>
        <v>0</v>
      </c>
      <c r="AL31" s="106">
        <f t="shared" si="68"/>
        <v>0</v>
      </c>
      <c r="AM31" s="106">
        <f t="shared" si="21"/>
        <v>187.68</v>
      </c>
      <c r="AO31" s="106">
        <f t="shared" ref="AO31:AX31" si="69">IF(R30&gt;0,IF((R30+AC31)&lt;E$10,R30+AC31,E$10),0)</f>
        <v>0</v>
      </c>
      <c r="AP31" s="106">
        <f t="shared" si="69"/>
        <v>50</v>
      </c>
      <c r="AQ31" s="106">
        <f t="shared" si="69"/>
        <v>25</v>
      </c>
      <c r="AR31" s="106">
        <f t="shared" si="69"/>
        <v>55</v>
      </c>
      <c r="AS31" s="106">
        <f t="shared" si="69"/>
        <v>110</v>
      </c>
      <c r="AT31" s="106">
        <f t="shared" si="69"/>
        <v>0</v>
      </c>
      <c r="AU31" s="106">
        <f t="shared" si="69"/>
        <v>0</v>
      </c>
      <c r="AV31" s="106">
        <f t="shared" si="69"/>
        <v>0</v>
      </c>
      <c r="AW31" s="106">
        <f t="shared" si="69"/>
        <v>0</v>
      </c>
      <c r="AX31" s="106">
        <f t="shared" si="69"/>
        <v>0</v>
      </c>
      <c r="AY31" s="106">
        <f t="shared" si="23"/>
        <v>240</v>
      </c>
      <c r="BA31" s="108">
        <f t="shared" si="24"/>
        <v>0</v>
      </c>
      <c r="BB31" s="106">
        <f t="shared" ref="BB31:BJ31" si="70">IF(S30&lt;=0,0,IF($C31&lt;=SUM($BA31:BA31),0,IF(AP31+$C31-SUM($BA31:BA31)&gt;S30+AD31,S30+AD31-AP31,$C31-SUM($BA31:BA31))))</f>
        <v>560</v>
      </c>
      <c r="BC31" s="106">
        <f t="shared" si="70"/>
        <v>0</v>
      </c>
      <c r="BD31" s="106">
        <f t="shared" si="70"/>
        <v>0</v>
      </c>
      <c r="BE31" s="106">
        <f t="shared" si="70"/>
        <v>0</v>
      </c>
      <c r="BF31" s="106">
        <f t="shared" si="70"/>
        <v>0</v>
      </c>
      <c r="BG31" s="106">
        <f t="shared" si="70"/>
        <v>0</v>
      </c>
      <c r="BH31" s="106">
        <f t="shared" si="70"/>
        <v>0</v>
      </c>
      <c r="BI31" s="106">
        <f t="shared" si="70"/>
        <v>0</v>
      </c>
      <c r="BJ31" s="106">
        <f t="shared" si="70"/>
        <v>0</v>
      </c>
    </row>
    <row r="32" ht="11.25" customHeight="1">
      <c r="A32" s="102">
        <f t="shared" si="16"/>
        <v>12</v>
      </c>
      <c r="B32" s="103">
        <f t="shared" si="17"/>
        <v>45839</v>
      </c>
      <c r="C32" s="104">
        <f>IF(A32="","",IF(snowball,IF(($E$5-AY32)&lt;0,0,$E$5-AY32),0)+D32)</f>
        <v>560</v>
      </c>
      <c r="D32" s="105"/>
      <c r="E32" s="106">
        <f t="shared" ref="E32:N32" si="71">AO32+BA32</f>
        <v>0</v>
      </c>
      <c r="F32" s="106">
        <f t="shared" si="71"/>
        <v>610</v>
      </c>
      <c r="G32" s="106">
        <f t="shared" si="71"/>
        <v>25</v>
      </c>
      <c r="H32" s="106">
        <f t="shared" si="71"/>
        <v>55</v>
      </c>
      <c r="I32" s="106">
        <f t="shared" si="71"/>
        <v>110</v>
      </c>
      <c r="J32" s="106">
        <f t="shared" si="71"/>
        <v>0</v>
      </c>
      <c r="K32" s="106">
        <f t="shared" si="71"/>
        <v>0</v>
      </c>
      <c r="L32" s="106">
        <f t="shared" si="71"/>
        <v>0</v>
      </c>
      <c r="M32" s="106">
        <f t="shared" si="71"/>
        <v>0</v>
      </c>
      <c r="N32" s="106">
        <f t="shared" si="71"/>
        <v>0</v>
      </c>
      <c r="P32" s="107">
        <f t="shared" si="11"/>
        <v>19463.03</v>
      </c>
      <c r="R32" s="106">
        <f t="shared" ref="R32:AA32" si="72">IF(E$8=0,0,ROUND(R31-(E32-AC32),2))</f>
        <v>0</v>
      </c>
      <c r="S32" s="106">
        <f t="shared" si="72"/>
        <v>844.11</v>
      </c>
      <c r="T32" s="106">
        <f t="shared" si="72"/>
        <v>4794.08</v>
      </c>
      <c r="U32" s="106">
        <f t="shared" si="72"/>
        <v>4936.6</v>
      </c>
      <c r="V32" s="106">
        <f t="shared" si="72"/>
        <v>8888.24</v>
      </c>
      <c r="W32" s="106">
        <f t="shared" si="72"/>
        <v>0</v>
      </c>
      <c r="X32" s="106">
        <f t="shared" si="72"/>
        <v>0</v>
      </c>
      <c r="Y32" s="106">
        <f t="shared" si="72"/>
        <v>0</v>
      </c>
      <c r="Z32" s="106">
        <f t="shared" si="72"/>
        <v>0</v>
      </c>
      <c r="AA32" s="106">
        <f t="shared" si="72"/>
        <v>0</v>
      </c>
      <c r="AC32" s="106">
        <f t="shared" ref="AC32:AL32" si="73">ROUND(R31*E$9/12,2)</f>
        <v>0</v>
      </c>
      <c r="AD32" s="106">
        <f t="shared" si="73"/>
        <v>15.58</v>
      </c>
      <c r="AE32" s="106">
        <f t="shared" si="73"/>
        <v>16.01</v>
      </c>
      <c r="AF32" s="106">
        <f t="shared" si="73"/>
        <v>49.42</v>
      </c>
      <c r="AG32" s="106">
        <f t="shared" si="73"/>
        <v>100.1</v>
      </c>
      <c r="AH32" s="106">
        <f t="shared" si="73"/>
        <v>0</v>
      </c>
      <c r="AI32" s="106">
        <f t="shared" si="73"/>
        <v>0</v>
      </c>
      <c r="AJ32" s="106">
        <f t="shared" si="73"/>
        <v>0</v>
      </c>
      <c r="AK32" s="106">
        <f t="shared" si="73"/>
        <v>0</v>
      </c>
      <c r="AL32" s="106">
        <f t="shared" si="73"/>
        <v>0</v>
      </c>
      <c r="AM32" s="106">
        <f t="shared" si="21"/>
        <v>181.11</v>
      </c>
      <c r="AO32" s="106">
        <f t="shared" ref="AO32:AX32" si="74">IF(R31&gt;0,IF((R31+AC32)&lt;E$10,R31+AC32,E$10),0)</f>
        <v>0</v>
      </c>
      <c r="AP32" s="106">
        <f t="shared" si="74"/>
        <v>50</v>
      </c>
      <c r="AQ32" s="106">
        <f t="shared" si="74"/>
        <v>25</v>
      </c>
      <c r="AR32" s="106">
        <f t="shared" si="74"/>
        <v>55</v>
      </c>
      <c r="AS32" s="106">
        <f t="shared" si="74"/>
        <v>110</v>
      </c>
      <c r="AT32" s="106">
        <f t="shared" si="74"/>
        <v>0</v>
      </c>
      <c r="AU32" s="106">
        <f t="shared" si="74"/>
        <v>0</v>
      </c>
      <c r="AV32" s="106">
        <f t="shared" si="74"/>
        <v>0</v>
      </c>
      <c r="AW32" s="106">
        <f t="shared" si="74"/>
        <v>0</v>
      </c>
      <c r="AX32" s="106">
        <f t="shared" si="74"/>
        <v>0</v>
      </c>
      <c r="AY32" s="106">
        <f t="shared" si="23"/>
        <v>240</v>
      </c>
      <c r="BA32" s="108">
        <f t="shared" si="24"/>
        <v>0</v>
      </c>
      <c r="BB32" s="106">
        <f t="shared" ref="BB32:BJ32" si="75">IF(S31&lt;=0,0,IF($C32&lt;=SUM($BA32:BA32),0,IF(AP32+$C32-SUM($BA32:BA32)&gt;S31+AD32,S31+AD32-AP32,$C32-SUM($BA32:BA32))))</f>
        <v>560</v>
      </c>
      <c r="BC32" s="106">
        <f t="shared" si="75"/>
        <v>0</v>
      </c>
      <c r="BD32" s="106">
        <f t="shared" si="75"/>
        <v>0</v>
      </c>
      <c r="BE32" s="106">
        <f t="shared" si="75"/>
        <v>0</v>
      </c>
      <c r="BF32" s="106">
        <f t="shared" si="75"/>
        <v>0</v>
      </c>
      <c r="BG32" s="106">
        <f t="shared" si="75"/>
        <v>0</v>
      </c>
      <c r="BH32" s="106">
        <f t="shared" si="75"/>
        <v>0</v>
      </c>
      <c r="BI32" s="106">
        <f t="shared" si="75"/>
        <v>0</v>
      </c>
      <c r="BJ32" s="106">
        <f t="shared" si="75"/>
        <v>0</v>
      </c>
    </row>
    <row r="33" ht="11.25" customHeight="1">
      <c r="A33" s="102">
        <f t="shared" si="16"/>
        <v>13</v>
      </c>
      <c r="B33" s="103">
        <f t="shared" si="17"/>
        <v>45870</v>
      </c>
      <c r="C33" s="104">
        <f>IF(A33="","",IF(snowball,IF(($E$5-AY33)&lt;0,0,$E$5-AY33),0)+D33)</f>
        <v>560</v>
      </c>
      <c r="D33" s="105"/>
      <c r="E33" s="106">
        <f t="shared" ref="E33:N33" si="76">AO33+BA33</f>
        <v>0</v>
      </c>
      <c r="F33" s="106">
        <f t="shared" si="76"/>
        <v>610</v>
      </c>
      <c r="G33" s="106">
        <f t="shared" si="76"/>
        <v>25</v>
      </c>
      <c r="H33" s="106">
        <f t="shared" si="76"/>
        <v>55</v>
      </c>
      <c r="I33" s="106">
        <f t="shared" si="76"/>
        <v>110</v>
      </c>
      <c r="J33" s="106">
        <f t="shared" si="76"/>
        <v>0</v>
      </c>
      <c r="K33" s="106">
        <f t="shared" si="76"/>
        <v>0</v>
      </c>
      <c r="L33" s="106">
        <f t="shared" si="76"/>
        <v>0</v>
      </c>
      <c r="M33" s="106">
        <f t="shared" si="76"/>
        <v>0</v>
      </c>
      <c r="N33" s="106">
        <f t="shared" si="76"/>
        <v>0</v>
      </c>
      <c r="P33" s="107">
        <f t="shared" si="11"/>
        <v>18837.51</v>
      </c>
      <c r="R33" s="106">
        <f t="shared" ref="R33:AA33" si="77">IF(E$8=0,0,ROUND(R32-(E33-AC33),2))</f>
        <v>0</v>
      </c>
      <c r="S33" s="106">
        <f t="shared" si="77"/>
        <v>243.25</v>
      </c>
      <c r="T33" s="106">
        <f t="shared" si="77"/>
        <v>4785.06</v>
      </c>
      <c r="U33" s="106">
        <f t="shared" si="77"/>
        <v>4930.97</v>
      </c>
      <c r="V33" s="106">
        <f t="shared" si="77"/>
        <v>8878.23</v>
      </c>
      <c r="W33" s="106">
        <f t="shared" si="77"/>
        <v>0</v>
      </c>
      <c r="X33" s="106">
        <f t="shared" si="77"/>
        <v>0</v>
      </c>
      <c r="Y33" s="106">
        <f t="shared" si="77"/>
        <v>0</v>
      </c>
      <c r="Z33" s="106">
        <f t="shared" si="77"/>
        <v>0</v>
      </c>
      <c r="AA33" s="106">
        <f t="shared" si="77"/>
        <v>0</v>
      </c>
      <c r="AC33" s="106">
        <f t="shared" ref="AC33:AL33" si="78">ROUND(R32*E$9/12,2)</f>
        <v>0</v>
      </c>
      <c r="AD33" s="106">
        <f t="shared" si="78"/>
        <v>9.14</v>
      </c>
      <c r="AE33" s="106">
        <f t="shared" si="78"/>
        <v>15.98</v>
      </c>
      <c r="AF33" s="106">
        <f t="shared" si="78"/>
        <v>49.37</v>
      </c>
      <c r="AG33" s="106">
        <f t="shared" si="78"/>
        <v>99.99</v>
      </c>
      <c r="AH33" s="106">
        <f t="shared" si="78"/>
        <v>0</v>
      </c>
      <c r="AI33" s="106">
        <f t="shared" si="78"/>
        <v>0</v>
      </c>
      <c r="AJ33" s="106">
        <f t="shared" si="78"/>
        <v>0</v>
      </c>
      <c r="AK33" s="106">
        <f t="shared" si="78"/>
        <v>0</v>
      </c>
      <c r="AL33" s="106">
        <f t="shared" si="78"/>
        <v>0</v>
      </c>
      <c r="AM33" s="106">
        <f t="shared" si="21"/>
        <v>174.48</v>
      </c>
      <c r="AO33" s="106">
        <f t="shared" ref="AO33:AX33" si="79">IF(R32&gt;0,IF((R32+AC33)&lt;E$10,R32+AC33,E$10),0)</f>
        <v>0</v>
      </c>
      <c r="AP33" s="106">
        <f t="shared" si="79"/>
        <v>50</v>
      </c>
      <c r="AQ33" s="106">
        <f t="shared" si="79"/>
        <v>25</v>
      </c>
      <c r="AR33" s="106">
        <f t="shared" si="79"/>
        <v>55</v>
      </c>
      <c r="AS33" s="106">
        <f t="shared" si="79"/>
        <v>110</v>
      </c>
      <c r="AT33" s="106">
        <f t="shared" si="79"/>
        <v>0</v>
      </c>
      <c r="AU33" s="106">
        <f t="shared" si="79"/>
        <v>0</v>
      </c>
      <c r="AV33" s="106">
        <f t="shared" si="79"/>
        <v>0</v>
      </c>
      <c r="AW33" s="106">
        <f t="shared" si="79"/>
        <v>0</v>
      </c>
      <c r="AX33" s="106">
        <f t="shared" si="79"/>
        <v>0</v>
      </c>
      <c r="AY33" s="106">
        <f t="shared" si="23"/>
        <v>240</v>
      </c>
      <c r="BA33" s="108">
        <f t="shared" si="24"/>
        <v>0</v>
      </c>
      <c r="BB33" s="106">
        <f t="shared" ref="BB33:BJ33" si="80">IF(S32&lt;=0,0,IF($C33&lt;=SUM($BA33:BA33),0,IF(AP33+$C33-SUM($BA33:BA33)&gt;S32+AD33,S32+AD33-AP33,$C33-SUM($BA33:BA33))))</f>
        <v>560</v>
      </c>
      <c r="BC33" s="106">
        <f t="shared" si="80"/>
        <v>0</v>
      </c>
      <c r="BD33" s="106">
        <f t="shared" si="80"/>
        <v>0</v>
      </c>
      <c r="BE33" s="106">
        <f t="shared" si="80"/>
        <v>0</v>
      </c>
      <c r="BF33" s="106">
        <f t="shared" si="80"/>
        <v>0</v>
      </c>
      <c r="BG33" s="106">
        <f t="shared" si="80"/>
        <v>0</v>
      </c>
      <c r="BH33" s="106">
        <f t="shared" si="80"/>
        <v>0</v>
      </c>
      <c r="BI33" s="106">
        <f t="shared" si="80"/>
        <v>0</v>
      </c>
      <c r="BJ33" s="106">
        <f t="shared" si="80"/>
        <v>0</v>
      </c>
    </row>
    <row r="34" ht="11.25" customHeight="1">
      <c r="A34" s="102">
        <f t="shared" si="16"/>
        <v>14</v>
      </c>
      <c r="B34" s="103">
        <f t="shared" si="17"/>
        <v>45901</v>
      </c>
      <c r="C34" s="104">
        <f>IF(A34="","",IF(snowball,IF(($E$5-AY34)&lt;0,0,$E$5-AY34),0)+D34)</f>
        <v>560</v>
      </c>
      <c r="D34" s="105"/>
      <c r="E34" s="106">
        <f t="shared" ref="E34:N34" si="81">AO34+BA34</f>
        <v>0</v>
      </c>
      <c r="F34" s="106">
        <f t="shared" si="81"/>
        <v>245.89</v>
      </c>
      <c r="G34" s="106">
        <f t="shared" si="81"/>
        <v>389.11</v>
      </c>
      <c r="H34" s="106">
        <f t="shared" si="81"/>
        <v>55</v>
      </c>
      <c r="I34" s="106">
        <f t="shared" si="81"/>
        <v>110</v>
      </c>
      <c r="J34" s="106">
        <f t="shared" si="81"/>
        <v>0</v>
      </c>
      <c r="K34" s="106">
        <f t="shared" si="81"/>
        <v>0</v>
      </c>
      <c r="L34" s="106">
        <f t="shared" si="81"/>
        <v>0</v>
      </c>
      <c r="M34" s="106">
        <f t="shared" si="81"/>
        <v>0</v>
      </c>
      <c r="N34" s="106">
        <f t="shared" si="81"/>
        <v>0</v>
      </c>
      <c r="P34" s="107">
        <f t="shared" si="11"/>
        <v>18205.29</v>
      </c>
      <c r="R34" s="106">
        <f t="shared" ref="R34:AA34" si="82">IF(E$8=0,0,ROUND(R33-(E34-AC34),2))</f>
        <v>0</v>
      </c>
      <c r="S34" s="106">
        <f t="shared" si="82"/>
        <v>0</v>
      </c>
      <c r="T34" s="106">
        <f t="shared" si="82"/>
        <v>4411.9</v>
      </c>
      <c r="U34" s="106">
        <f t="shared" si="82"/>
        <v>4925.28</v>
      </c>
      <c r="V34" s="106">
        <f t="shared" si="82"/>
        <v>8868.11</v>
      </c>
      <c r="W34" s="106">
        <f t="shared" si="82"/>
        <v>0</v>
      </c>
      <c r="X34" s="106">
        <f t="shared" si="82"/>
        <v>0</v>
      </c>
      <c r="Y34" s="106">
        <f t="shared" si="82"/>
        <v>0</v>
      </c>
      <c r="Z34" s="106">
        <f t="shared" si="82"/>
        <v>0</v>
      </c>
      <c r="AA34" s="106">
        <f t="shared" si="82"/>
        <v>0</v>
      </c>
      <c r="AC34" s="106">
        <f t="shared" ref="AC34:AL34" si="83">ROUND(R33*E$9/12,2)</f>
        <v>0</v>
      </c>
      <c r="AD34" s="106">
        <f t="shared" si="83"/>
        <v>2.64</v>
      </c>
      <c r="AE34" s="106">
        <f t="shared" si="83"/>
        <v>15.95</v>
      </c>
      <c r="AF34" s="106">
        <f t="shared" si="83"/>
        <v>49.31</v>
      </c>
      <c r="AG34" s="106">
        <f t="shared" si="83"/>
        <v>99.88</v>
      </c>
      <c r="AH34" s="106">
        <f t="shared" si="83"/>
        <v>0</v>
      </c>
      <c r="AI34" s="106">
        <f t="shared" si="83"/>
        <v>0</v>
      </c>
      <c r="AJ34" s="106">
        <f t="shared" si="83"/>
        <v>0</v>
      </c>
      <c r="AK34" s="106">
        <f t="shared" si="83"/>
        <v>0</v>
      </c>
      <c r="AL34" s="106">
        <f t="shared" si="83"/>
        <v>0</v>
      </c>
      <c r="AM34" s="106">
        <f t="shared" si="21"/>
        <v>167.78</v>
      </c>
      <c r="AO34" s="106">
        <f t="shared" ref="AO34:AX34" si="84">IF(R33&gt;0,IF((R33+AC34)&lt;E$10,R33+AC34,E$10),0)</f>
        <v>0</v>
      </c>
      <c r="AP34" s="106">
        <f t="shared" si="84"/>
        <v>50</v>
      </c>
      <c r="AQ34" s="106">
        <f t="shared" si="84"/>
        <v>25</v>
      </c>
      <c r="AR34" s="106">
        <f t="shared" si="84"/>
        <v>55</v>
      </c>
      <c r="AS34" s="106">
        <f t="shared" si="84"/>
        <v>110</v>
      </c>
      <c r="AT34" s="106">
        <f t="shared" si="84"/>
        <v>0</v>
      </c>
      <c r="AU34" s="106">
        <f t="shared" si="84"/>
        <v>0</v>
      </c>
      <c r="AV34" s="106">
        <f t="shared" si="84"/>
        <v>0</v>
      </c>
      <c r="AW34" s="106">
        <f t="shared" si="84"/>
        <v>0</v>
      </c>
      <c r="AX34" s="106">
        <f t="shared" si="84"/>
        <v>0</v>
      </c>
      <c r="AY34" s="106">
        <f t="shared" si="23"/>
        <v>240</v>
      </c>
      <c r="BA34" s="108">
        <f t="shared" si="24"/>
        <v>0</v>
      </c>
      <c r="BB34" s="106">
        <f t="shared" ref="BB34:BJ34" si="85">IF(S33&lt;=0,0,IF($C34&lt;=SUM($BA34:BA34),0,IF(AP34+$C34-SUM($BA34:BA34)&gt;S33+AD34,S33+AD34-AP34,$C34-SUM($BA34:BA34))))</f>
        <v>195.89</v>
      </c>
      <c r="BC34" s="106">
        <f t="shared" si="85"/>
        <v>364.11</v>
      </c>
      <c r="BD34" s="106">
        <f t="shared" si="85"/>
        <v>0</v>
      </c>
      <c r="BE34" s="106">
        <f t="shared" si="85"/>
        <v>0</v>
      </c>
      <c r="BF34" s="106">
        <f t="shared" si="85"/>
        <v>0</v>
      </c>
      <c r="BG34" s="106">
        <f t="shared" si="85"/>
        <v>0</v>
      </c>
      <c r="BH34" s="106">
        <f t="shared" si="85"/>
        <v>0</v>
      </c>
      <c r="BI34" s="106">
        <f t="shared" si="85"/>
        <v>0</v>
      </c>
      <c r="BJ34" s="106">
        <f t="shared" si="85"/>
        <v>0</v>
      </c>
    </row>
    <row r="35" ht="11.25" customHeight="1">
      <c r="A35" s="102">
        <f t="shared" si="16"/>
        <v>15</v>
      </c>
      <c r="B35" s="103">
        <f t="shared" si="17"/>
        <v>45931</v>
      </c>
      <c r="C35" s="104">
        <f>IF(A35="","",IF(snowball,IF(($E$5-AY35)&lt;0,0,$E$5-AY35),0)+D35)</f>
        <v>610</v>
      </c>
      <c r="D35" s="105"/>
      <c r="E35" s="106">
        <f t="shared" ref="E35:N35" si="86">AO35+BA35</f>
        <v>0</v>
      </c>
      <c r="F35" s="106">
        <f t="shared" si="86"/>
        <v>0</v>
      </c>
      <c r="G35" s="106">
        <f t="shared" si="86"/>
        <v>635</v>
      </c>
      <c r="H35" s="106">
        <f t="shared" si="86"/>
        <v>55</v>
      </c>
      <c r="I35" s="106">
        <f t="shared" si="86"/>
        <v>110</v>
      </c>
      <c r="J35" s="106">
        <f t="shared" si="86"/>
        <v>0</v>
      </c>
      <c r="K35" s="106">
        <f t="shared" si="86"/>
        <v>0</v>
      </c>
      <c r="L35" s="106">
        <f t="shared" si="86"/>
        <v>0</v>
      </c>
      <c r="M35" s="106">
        <f t="shared" si="86"/>
        <v>0</v>
      </c>
      <c r="N35" s="106">
        <f t="shared" si="86"/>
        <v>0</v>
      </c>
      <c r="P35" s="107">
        <f t="shared" si="11"/>
        <v>17569.02</v>
      </c>
      <c r="R35" s="106">
        <f t="shared" ref="R35:AA35" si="87">IF(E$8=0,0,ROUND(R34-(E35-AC35),2))</f>
        <v>0</v>
      </c>
      <c r="S35" s="106">
        <f t="shared" si="87"/>
        <v>0</v>
      </c>
      <c r="T35" s="106">
        <f t="shared" si="87"/>
        <v>3791.61</v>
      </c>
      <c r="U35" s="106">
        <f t="shared" si="87"/>
        <v>4919.53</v>
      </c>
      <c r="V35" s="106">
        <f t="shared" si="87"/>
        <v>8857.88</v>
      </c>
      <c r="W35" s="106">
        <f t="shared" si="87"/>
        <v>0</v>
      </c>
      <c r="X35" s="106">
        <f t="shared" si="87"/>
        <v>0</v>
      </c>
      <c r="Y35" s="106">
        <f t="shared" si="87"/>
        <v>0</v>
      </c>
      <c r="Z35" s="106">
        <f t="shared" si="87"/>
        <v>0</v>
      </c>
      <c r="AA35" s="106">
        <f t="shared" si="87"/>
        <v>0</v>
      </c>
      <c r="AC35" s="106">
        <f t="shared" ref="AC35:AL35" si="88">ROUND(R34*E$9/12,2)</f>
        <v>0</v>
      </c>
      <c r="AD35" s="106">
        <f t="shared" si="88"/>
        <v>0</v>
      </c>
      <c r="AE35" s="106">
        <f t="shared" si="88"/>
        <v>14.71</v>
      </c>
      <c r="AF35" s="106">
        <f t="shared" si="88"/>
        <v>49.25</v>
      </c>
      <c r="AG35" s="106">
        <f t="shared" si="88"/>
        <v>99.77</v>
      </c>
      <c r="AH35" s="106">
        <f t="shared" si="88"/>
        <v>0</v>
      </c>
      <c r="AI35" s="106">
        <f t="shared" si="88"/>
        <v>0</v>
      </c>
      <c r="AJ35" s="106">
        <f t="shared" si="88"/>
        <v>0</v>
      </c>
      <c r="AK35" s="106">
        <f t="shared" si="88"/>
        <v>0</v>
      </c>
      <c r="AL35" s="106">
        <f t="shared" si="88"/>
        <v>0</v>
      </c>
      <c r="AM35" s="106">
        <f t="shared" si="21"/>
        <v>163.73</v>
      </c>
      <c r="AO35" s="106">
        <f t="shared" ref="AO35:AX35" si="89">IF(R34&gt;0,IF((R34+AC35)&lt;E$10,R34+AC35,E$10),0)</f>
        <v>0</v>
      </c>
      <c r="AP35" s="106">
        <f t="shared" si="89"/>
        <v>0</v>
      </c>
      <c r="AQ35" s="106">
        <f t="shared" si="89"/>
        <v>25</v>
      </c>
      <c r="AR35" s="106">
        <f t="shared" si="89"/>
        <v>55</v>
      </c>
      <c r="AS35" s="106">
        <f t="shared" si="89"/>
        <v>110</v>
      </c>
      <c r="AT35" s="106">
        <f t="shared" si="89"/>
        <v>0</v>
      </c>
      <c r="AU35" s="106">
        <f t="shared" si="89"/>
        <v>0</v>
      </c>
      <c r="AV35" s="106">
        <f t="shared" si="89"/>
        <v>0</v>
      </c>
      <c r="AW35" s="106">
        <f t="shared" si="89"/>
        <v>0</v>
      </c>
      <c r="AX35" s="106">
        <f t="shared" si="89"/>
        <v>0</v>
      </c>
      <c r="AY35" s="106">
        <f t="shared" si="23"/>
        <v>190</v>
      </c>
      <c r="BA35" s="108">
        <f t="shared" si="24"/>
        <v>0</v>
      </c>
      <c r="BB35" s="106">
        <f t="shared" ref="BB35:BJ35" si="90">IF(S34&lt;=0,0,IF($C35&lt;=SUM($BA35:BA35),0,IF(AP35+$C35-SUM($BA35:BA35)&gt;S34+AD35,S34+AD35-AP35,$C35-SUM($BA35:BA35))))</f>
        <v>0</v>
      </c>
      <c r="BC35" s="106">
        <f t="shared" si="90"/>
        <v>610</v>
      </c>
      <c r="BD35" s="106">
        <f t="shared" si="90"/>
        <v>0</v>
      </c>
      <c r="BE35" s="106">
        <f t="shared" si="90"/>
        <v>0</v>
      </c>
      <c r="BF35" s="106">
        <f t="shared" si="90"/>
        <v>0</v>
      </c>
      <c r="BG35" s="106">
        <f t="shared" si="90"/>
        <v>0</v>
      </c>
      <c r="BH35" s="106">
        <f t="shared" si="90"/>
        <v>0</v>
      </c>
      <c r="BI35" s="106">
        <f t="shared" si="90"/>
        <v>0</v>
      </c>
      <c r="BJ35" s="106">
        <f t="shared" si="90"/>
        <v>0</v>
      </c>
    </row>
    <row r="36" ht="11.25" customHeight="1">
      <c r="A36" s="102">
        <f t="shared" si="16"/>
        <v>16</v>
      </c>
      <c r="B36" s="103">
        <f t="shared" si="17"/>
        <v>45962</v>
      </c>
      <c r="C36" s="104">
        <f>IF(A36="","",IF(snowball,IF(($E$5-AY36)&lt;0,0,$E$5-AY36),0)+D36)</f>
        <v>610</v>
      </c>
      <c r="D36" s="105"/>
      <c r="E36" s="106">
        <f t="shared" ref="E36:N36" si="91">AO36+BA36</f>
        <v>0</v>
      </c>
      <c r="F36" s="106">
        <f t="shared" si="91"/>
        <v>0</v>
      </c>
      <c r="G36" s="106">
        <f t="shared" si="91"/>
        <v>635</v>
      </c>
      <c r="H36" s="106">
        <f t="shared" si="91"/>
        <v>55</v>
      </c>
      <c r="I36" s="106">
        <f t="shared" si="91"/>
        <v>110</v>
      </c>
      <c r="J36" s="106">
        <f t="shared" si="91"/>
        <v>0</v>
      </c>
      <c r="K36" s="106">
        <f t="shared" si="91"/>
        <v>0</v>
      </c>
      <c r="L36" s="106">
        <f t="shared" si="91"/>
        <v>0</v>
      </c>
      <c r="M36" s="106">
        <f t="shared" si="91"/>
        <v>0</v>
      </c>
      <c r="N36" s="106">
        <f t="shared" si="91"/>
        <v>0</v>
      </c>
      <c r="P36" s="107">
        <f t="shared" si="11"/>
        <v>16930.51</v>
      </c>
      <c r="R36" s="106">
        <f t="shared" ref="R36:AA36" si="92">IF(E$8=0,0,ROUND(R35-(E36-AC36),2))</f>
        <v>0</v>
      </c>
      <c r="S36" s="106">
        <f t="shared" si="92"/>
        <v>0</v>
      </c>
      <c r="T36" s="106">
        <f t="shared" si="92"/>
        <v>3169.25</v>
      </c>
      <c r="U36" s="106">
        <f t="shared" si="92"/>
        <v>4913.73</v>
      </c>
      <c r="V36" s="106">
        <f t="shared" si="92"/>
        <v>8847.53</v>
      </c>
      <c r="W36" s="106">
        <f t="shared" si="92"/>
        <v>0</v>
      </c>
      <c r="X36" s="106">
        <f t="shared" si="92"/>
        <v>0</v>
      </c>
      <c r="Y36" s="106">
        <f t="shared" si="92"/>
        <v>0</v>
      </c>
      <c r="Z36" s="106">
        <f t="shared" si="92"/>
        <v>0</v>
      </c>
      <c r="AA36" s="106">
        <f t="shared" si="92"/>
        <v>0</v>
      </c>
      <c r="AC36" s="106">
        <f t="shared" ref="AC36:AL36" si="93">ROUND(R35*E$9/12,2)</f>
        <v>0</v>
      </c>
      <c r="AD36" s="106">
        <f t="shared" si="93"/>
        <v>0</v>
      </c>
      <c r="AE36" s="106">
        <f t="shared" si="93"/>
        <v>12.64</v>
      </c>
      <c r="AF36" s="106">
        <f t="shared" si="93"/>
        <v>49.2</v>
      </c>
      <c r="AG36" s="106">
        <f t="shared" si="93"/>
        <v>99.65</v>
      </c>
      <c r="AH36" s="106">
        <f t="shared" si="93"/>
        <v>0</v>
      </c>
      <c r="AI36" s="106">
        <f t="shared" si="93"/>
        <v>0</v>
      </c>
      <c r="AJ36" s="106">
        <f t="shared" si="93"/>
        <v>0</v>
      </c>
      <c r="AK36" s="106">
        <f t="shared" si="93"/>
        <v>0</v>
      </c>
      <c r="AL36" s="106">
        <f t="shared" si="93"/>
        <v>0</v>
      </c>
      <c r="AM36" s="106">
        <f t="shared" si="21"/>
        <v>161.49</v>
      </c>
      <c r="AO36" s="106">
        <f t="shared" ref="AO36:AX36" si="94">IF(R35&gt;0,IF((R35+AC36)&lt;E$10,R35+AC36,E$10),0)</f>
        <v>0</v>
      </c>
      <c r="AP36" s="106">
        <f t="shared" si="94"/>
        <v>0</v>
      </c>
      <c r="AQ36" s="106">
        <f t="shared" si="94"/>
        <v>25</v>
      </c>
      <c r="AR36" s="106">
        <f t="shared" si="94"/>
        <v>55</v>
      </c>
      <c r="AS36" s="106">
        <f t="shared" si="94"/>
        <v>110</v>
      </c>
      <c r="AT36" s="106">
        <f t="shared" si="94"/>
        <v>0</v>
      </c>
      <c r="AU36" s="106">
        <f t="shared" si="94"/>
        <v>0</v>
      </c>
      <c r="AV36" s="106">
        <f t="shared" si="94"/>
        <v>0</v>
      </c>
      <c r="AW36" s="106">
        <f t="shared" si="94"/>
        <v>0</v>
      </c>
      <c r="AX36" s="106">
        <f t="shared" si="94"/>
        <v>0</v>
      </c>
      <c r="AY36" s="106">
        <f t="shared" si="23"/>
        <v>190</v>
      </c>
      <c r="BA36" s="108">
        <f t="shared" si="24"/>
        <v>0</v>
      </c>
      <c r="BB36" s="106">
        <f t="shared" ref="BB36:BJ36" si="95">IF(S35&lt;=0,0,IF($C36&lt;=SUM($BA36:BA36),0,IF(AP36+$C36-SUM($BA36:BA36)&gt;S35+AD36,S35+AD36-AP36,$C36-SUM($BA36:BA36))))</f>
        <v>0</v>
      </c>
      <c r="BC36" s="106">
        <f t="shared" si="95"/>
        <v>610</v>
      </c>
      <c r="BD36" s="106">
        <f t="shared" si="95"/>
        <v>0</v>
      </c>
      <c r="BE36" s="106">
        <f t="shared" si="95"/>
        <v>0</v>
      </c>
      <c r="BF36" s="106">
        <f t="shared" si="95"/>
        <v>0</v>
      </c>
      <c r="BG36" s="106">
        <f t="shared" si="95"/>
        <v>0</v>
      </c>
      <c r="BH36" s="106">
        <f t="shared" si="95"/>
        <v>0</v>
      </c>
      <c r="BI36" s="106">
        <f t="shared" si="95"/>
        <v>0</v>
      </c>
      <c r="BJ36" s="106">
        <f t="shared" si="95"/>
        <v>0</v>
      </c>
    </row>
    <row r="37" ht="11.25" customHeight="1">
      <c r="A37" s="102">
        <f t="shared" si="16"/>
        <v>17</v>
      </c>
      <c r="B37" s="103">
        <f t="shared" si="17"/>
        <v>45992</v>
      </c>
      <c r="C37" s="104">
        <f>IF(A37="","",IF(snowball,IF(($E$5-AY37)&lt;0,0,$E$5-AY37),0)+D37)</f>
        <v>610</v>
      </c>
      <c r="D37" s="105"/>
      <c r="E37" s="106">
        <f t="shared" ref="E37:N37" si="96">AO37+BA37</f>
        <v>0</v>
      </c>
      <c r="F37" s="106">
        <f t="shared" si="96"/>
        <v>0</v>
      </c>
      <c r="G37" s="106">
        <f t="shared" si="96"/>
        <v>635</v>
      </c>
      <c r="H37" s="106">
        <f t="shared" si="96"/>
        <v>55</v>
      </c>
      <c r="I37" s="106">
        <f t="shared" si="96"/>
        <v>110</v>
      </c>
      <c r="J37" s="106">
        <f t="shared" si="96"/>
        <v>0</v>
      </c>
      <c r="K37" s="106">
        <f t="shared" si="96"/>
        <v>0</v>
      </c>
      <c r="L37" s="106">
        <f t="shared" si="96"/>
        <v>0</v>
      </c>
      <c r="M37" s="106">
        <f t="shared" si="96"/>
        <v>0</v>
      </c>
      <c r="N37" s="106">
        <f t="shared" si="96"/>
        <v>0</v>
      </c>
      <c r="P37" s="107">
        <f t="shared" si="11"/>
        <v>16289.74</v>
      </c>
      <c r="R37" s="106">
        <f t="shared" ref="R37:AA37" si="97">IF(E$8=0,0,ROUND(R36-(E37-AC37),2))</f>
        <v>0</v>
      </c>
      <c r="S37" s="106">
        <f t="shared" si="97"/>
        <v>0</v>
      </c>
      <c r="T37" s="106">
        <f t="shared" si="97"/>
        <v>2544.81</v>
      </c>
      <c r="U37" s="106">
        <f t="shared" si="97"/>
        <v>4907.87</v>
      </c>
      <c r="V37" s="106">
        <f t="shared" si="97"/>
        <v>8837.06</v>
      </c>
      <c r="W37" s="106">
        <f t="shared" si="97"/>
        <v>0</v>
      </c>
      <c r="X37" s="106">
        <f t="shared" si="97"/>
        <v>0</v>
      </c>
      <c r="Y37" s="106">
        <f t="shared" si="97"/>
        <v>0</v>
      </c>
      <c r="Z37" s="106">
        <f t="shared" si="97"/>
        <v>0</v>
      </c>
      <c r="AA37" s="106">
        <f t="shared" si="97"/>
        <v>0</v>
      </c>
      <c r="AC37" s="106">
        <f t="shared" ref="AC37:AL37" si="98">ROUND(R36*E$9/12,2)</f>
        <v>0</v>
      </c>
      <c r="AD37" s="106">
        <f t="shared" si="98"/>
        <v>0</v>
      </c>
      <c r="AE37" s="106">
        <f t="shared" si="98"/>
        <v>10.56</v>
      </c>
      <c r="AF37" s="106">
        <f t="shared" si="98"/>
        <v>49.14</v>
      </c>
      <c r="AG37" s="106">
        <f t="shared" si="98"/>
        <v>99.53</v>
      </c>
      <c r="AH37" s="106">
        <f t="shared" si="98"/>
        <v>0</v>
      </c>
      <c r="AI37" s="106">
        <f t="shared" si="98"/>
        <v>0</v>
      </c>
      <c r="AJ37" s="106">
        <f t="shared" si="98"/>
        <v>0</v>
      </c>
      <c r="AK37" s="106">
        <f t="shared" si="98"/>
        <v>0</v>
      </c>
      <c r="AL37" s="106">
        <f t="shared" si="98"/>
        <v>0</v>
      </c>
      <c r="AM37" s="106">
        <f t="shared" si="21"/>
        <v>159.23</v>
      </c>
      <c r="AO37" s="106">
        <f t="shared" ref="AO37:AX37" si="99">IF(R36&gt;0,IF((R36+AC37)&lt;E$10,R36+AC37,E$10),0)</f>
        <v>0</v>
      </c>
      <c r="AP37" s="106">
        <f t="shared" si="99"/>
        <v>0</v>
      </c>
      <c r="AQ37" s="106">
        <f t="shared" si="99"/>
        <v>25</v>
      </c>
      <c r="AR37" s="106">
        <f t="shared" si="99"/>
        <v>55</v>
      </c>
      <c r="AS37" s="106">
        <f t="shared" si="99"/>
        <v>110</v>
      </c>
      <c r="AT37" s="106">
        <f t="shared" si="99"/>
        <v>0</v>
      </c>
      <c r="AU37" s="106">
        <f t="shared" si="99"/>
        <v>0</v>
      </c>
      <c r="AV37" s="106">
        <f t="shared" si="99"/>
        <v>0</v>
      </c>
      <c r="AW37" s="106">
        <f t="shared" si="99"/>
        <v>0</v>
      </c>
      <c r="AX37" s="106">
        <f t="shared" si="99"/>
        <v>0</v>
      </c>
      <c r="AY37" s="106">
        <f t="shared" si="23"/>
        <v>190</v>
      </c>
      <c r="BA37" s="108">
        <f t="shared" si="24"/>
        <v>0</v>
      </c>
      <c r="BB37" s="106">
        <f t="shared" ref="BB37:BJ37" si="100">IF(S36&lt;=0,0,IF($C37&lt;=SUM($BA37:BA37),0,IF(AP37+$C37-SUM($BA37:BA37)&gt;S36+AD37,S36+AD37-AP37,$C37-SUM($BA37:BA37))))</f>
        <v>0</v>
      </c>
      <c r="BC37" s="106">
        <f t="shared" si="100"/>
        <v>610</v>
      </c>
      <c r="BD37" s="106">
        <f t="shared" si="100"/>
        <v>0</v>
      </c>
      <c r="BE37" s="106">
        <f t="shared" si="100"/>
        <v>0</v>
      </c>
      <c r="BF37" s="106">
        <f t="shared" si="100"/>
        <v>0</v>
      </c>
      <c r="BG37" s="106">
        <f t="shared" si="100"/>
        <v>0</v>
      </c>
      <c r="BH37" s="106">
        <f t="shared" si="100"/>
        <v>0</v>
      </c>
      <c r="BI37" s="106">
        <f t="shared" si="100"/>
        <v>0</v>
      </c>
      <c r="BJ37" s="106">
        <f t="shared" si="100"/>
        <v>0</v>
      </c>
    </row>
    <row r="38" ht="11.25" customHeight="1">
      <c r="A38" s="102">
        <f t="shared" si="16"/>
        <v>18</v>
      </c>
      <c r="B38" s="103">
        <f t="shared" si="17"/>
        <v>46023</v>
      </c>
      <c r="C38" s="104">
        <f>IF(A38="","",IF(snowball,IF(($E$5-AY38)&lt;0,0,$E$5-AY38),0)+D38)</f>
        <v>610</v>
      </c>
      <c r="D38" s="105"/>
      <c r="E38" s="106">
        <f t="shared" ref="E38:N38" si="101">AO38+BA38</f>
        <v>0</v>
      </c>
      <c r="F38" s="106">
        <f t="shared" si="101"/>
        <v>0</v>
      </c>
      <c r="G38" s="106">
        <f t="shared" si="101"/>
        <v>635</v>
      </c>
      <c r="H38" s="106">
        <f t="shared" si="101"/>
        <v>55</v>
      </c>
      <c r="I38" s="106">
        <f t="shared" si="101"/>
        <v>110</v>
      </c>
      <c r="J38" s="106">
        <f t="shared" si="101"/>
        <v>0</v>
      </c>
      <c r="K38" s="106">
        <f t="shared" si="101"/>
        <v>0</v>
      </c>
      <c r="L38" s="106">
        <f t="shared" si="101"/>
        <v>0</v>
      </c>
      <c r="M38" s="106">
        <f t="shared" si="101"/>
        <v>0</v>
      </c>
      <c r="N38" s="106">
        <f t="shared" si="101"/>
        <v>0</v>
      </c>
      <c r="P38" s="107">
        <f t="shared" si="11"/>
        <v>15646.72</v>
      </c>
      <c r="R38" s="106">
        <f t="shared" ref="R38:AA38" si="102">IF(E$8=0,0,ROUND(R37-(E38-AC38),2))</f>
        <v>0</v>
      </c>
      <c r="S38" s="106">
        <f t="shared" si="102"/>
        <v>0</v>
      </c>
      <c r="T38" s="106">
        <f t="shared" si="102"/>
        <v>1918.29</v>
      </c>
      <c r="U38" s="106">
        <f t="shared" si="102"/>
        <v>4901.95</v>
      </c>
      <c r="V38" s="106">
        <f t="shared" si="102"/>
        <v>8826.48</v>
      </c>
      <c r="W38" s="106">
        <f t="shared" si="102"/>
        <v>0</v>
      </c>
      <c r="X38" s="106">
        <f t="shared" si="102"/>
        <v>0</v>
      </c>
      <c r="Y38" s="106">
        <f t="shared" si="102"/>
        <v>0</v>
      </c>
      <c r="Z38" s="106">
        <f t="shared" si="102"/>
        <v>0</v>
      </c>
      <c r="AA38" s="106">
        <f t="shared" si="102"/>
        <v>0</v>
      </c>
      <c r="AC38" s="106">
        <f t="shared" ref="AC38:AL38" si="103">ROUND(R37*E$9/12,2)</f>
        <v>0</v>
      </c>
      <c r="AD38" s="106">
        <f t="shared" si="103"/>
        <v>0</v>
      </c>
      <c r="AE38" s="106">
        <f t="shared" si="103"/>
        <v>8.48</v>
      </c>
      <c r="AF38" s="106">
        <f t="shared" si="103"/>
        <v>49.08</v>
      </c>
      <c r="AG38" s="106">
        <f t="shared" si="103"/>
        <v>99.42</v>
      </c>
      <c r="AH38" s="106">
        <f t="shared" si="103"/>
        <v>0</v>
      </c>
      <c r="AI38" s="106">
        <f t="shared" si="103"/>
        <v>0</v>
      </c>
      <c r="AJ38" s="106">
        <f t="shared" si="103"/>
        <v>0</v>
      </c>
      <c r="AK38" s="106">
        <f t="shared" si="103"/>
        <v>0</v>
      </c>
      <c r="AL38" s="106">
        <f t="shared" si="103"/>
        <v>0</v>
      </c>
      <c r="AM38" s="106">
        <f t="shared" si="21"/>
        <v>156.98</v>
      </c>
      <c r="AO38" s="106">
        <f t="shared" ref="AO38:AX38" si="104">IF(R37&gt;0,IF((R37+AC38)&lt;E$10,R37+AC38,E$10),0)</f>
        <v>0</v>
      </c>
      <c r="AP38" s="106">
        <f t="shared" si="104"/>
        <v>0</v>
      </c>
      <c r="AQ38" s="106">
        <f t="shared" si="104"/>
        <v>25</v>
      </c>
      <c r="AR38" s="106">
        <f t="shared" si="104"/>
        <v>55</v>
      </c>
      <c r="AS38" s="106">
        <f t="shared" si="104"/>
        <v>110</v>
      </c>
      <c r="AT38" s="106">
        <f t="shared" si="104"/>
        <v>0</v>
      </c>
      <c r="AU38" s="106">
        <f t="shared" si="104"/>
        <v>0</v>
      </c>
      <c r="AV38" s="106">
        <f t="shared" si="104"/>
        <v>0</v>
      </c>
      <c r="AW38" s="106">
        <f t="shared" si="104"/>
        <v>0</v>
      </c>
      <c r="AX38" s="106">
        <f t="shared" si="104"/>
        <v>0</v>
      </c>
      <c r="AY38" s="106">
        <f t="shared" si="23"/>
        <v>190</v>
      </c>
      <c r="BA38" s="108">
        <f t="shared" si="24"/>
        <v>0</v>
      </c>
      <c r="BB38" s="106">
        <f t="shared" ref="BB38:BJ38" si="105">IF(S37&lt;=0,0,IF($C38&lt;=SUM($BA38:BA38),0,IF(AP38+$C38-SUM($BA38:BA38)&gt;S37+AD38,S37+AD38-AP38,$C38-SUM($BA38:BA38))))</f>
        <v>0</v>
      </c>
      <c r="BC38" s="106">
        <f t="shared" si="105"/>
        <v>610</v>
      </c>
      <c r="BD38" s="106">
        <f t="shared" si="105"/>
        <v>0</v>
      </c>
      <c r="BE38" s="106">
        <f t="shared" si="105"/>
        <v>0</v>
      </c>
      <c r="BF38" s="106">
        <f t="shared" si="105"/>
        <v>0</v>
      </c>
      <c r="BG38" s="106">
        <f t="shared" si="105"/>
        <v>0</v>
      </c>
      <c r="BH38" s="106">
        <f t="shared" si="105"/>
        <v>0</v>
      </c>
      <c r="BI38" s="106">
        <f t="shared" si="105"/>
        <v>0</v>
      </c>
      <c r="BJ38" s="106">
        <f t="shared" si="105"/>
        <v>0</v>
      </c>
    </row>
    <row r="39" ht="11.25" customHeight="1">
      <c r="A39" s="102">
        <f t="shared" si="16"/>
        <v>19</v>
      </c>
      <c r="B39" s="103">
        <f t="shared" si="17"/>
        <v>46054</v>
      </c>
      <c r="C39" s="104">
        <f>IF(A39="","",IF(snowball,IF(($E$5-AY39)&lt;0,0,$E$5-AY39),0)+D39)</f>
        <v>610</v>
      </c>
      <c r="D39" s="105"/>
      <c r="E39" s="106">
        <f t="shared" ref="E39:N39" si="106">AO39+BA39</f>
        <v>0</v>
      </c>
      <c r="F39" s="106">
        <f t="shared" si="106"/>
        <v>0</v>
      </c>
      <c r="G39" s="106">
        <f t="shared" si="106"/>
        <v>635</v>
      </c>
      <c r="H39" s="106">
        <f t="shared" si="106"/>
        <v>55</v>
      </c>
      <c r="I39" s="106">
        <f t="shared" si="106"/>
        <v>110</v>
      </c>
      <c r="J39" s="106">
        <f t="shared" si="106"/>
        <v>0</v>
      </c>
      <c r="K39" s="106">
        <f t="shared" si="106"/>
        <v>0</v>
      </c>
      <c r="L39" s="106">
        <f t="shared" si="106"/>
        <v>0</v>
      </c>
      <c r="M39" s="106">
        <f t="shared" si="106"/>
        <v>0</v>
      </c>
      <c r="N39" s="106">
        <f t="shared" si="106"/>
        <v>0</v>
      </c>
      <c r="P39" s="107">
        <f t="shared" si="11"/>
        <v>15001.43</v>
      </c>
      <c r="R39" s="106">
        <f t="shared" ref="R39:AA39" si="107">IF(E$8=0,0,ROUND(R38-(E39-AC39),2))</f>
        <v>0</v>
      </c>
      <c r="S39" s="106">
        <f t="shared" si="107"/>
        <v>0</v>
      </c>
      <c r="T39" s="106">
        <f t="shared" si="107"/>
        <v>1289.68</v>
      </c>
      <c r="U39" s="106">
        <f t="shared" si="107"/>
        <v>4895.97</v>
      </c>
      <c r="V39" s="106">
        <f t="shared" si="107"/>
        <v>8815.78</v>
      </c>
      <c r="W39" s="106">
        <f t="shared" si="107"/>
        <v>0</v>
      </c>
      <c r="X39" s="106">
        <f t="shared" si="107"/>
        <v>0</v>
      </c>
      <c r="Y39" s="106">
        <f t="shared" si="107"/>
        <v>0</v>
      </c>
      <c r="Z39" s="106">
        <f t="shared" si="107"/>
        <v>0</v>
      </c>
      <c r="AA39" s="106">
        <f t="shared" si="107"/>
        <v>0</v>
      </c>
      <c r="AC39" s="106">
        <f t="shared" ref="AC39:AL39" si="108">ROUND(R38*E$9/12,2)</f>
        <v>0</v>
      </c>
      <c r="AD39" s="106">
        <f t="shared" si="108"/>
        <v>0</v>
      </c>
      <c r="AE39" s="106">
        <f t="shared" si="108"/>
        <v>6.39</v>
      </c>
      <c r="AF39" s="106">
        <f t="shared" si="108"/>
        <v>49.02</v>
      </c>
      <c r="AG39" s="106">
        <f t="shared" si="108"/>
        <v>99.3</v>
      </c>
      <c r="AH39" s="106">
        <f t="shared" si="108"/>
        <v>0</v>
      </c>
      <c r="AI39" s="106">
        <f t="shared" si="108"/>
        <v>0</v>
      </c>
      <c r="AJ39" s="106">
        <f t="shared" si="108"/>
        <v>0</v>
      </c>
      <c r="AK39" s="106">
        <f t="shared" si="108"/>
        <v>0</v>
      </c>
      <c r="AL39" s="106">
        <f t="shared" si="108"/>
        <v>0</v>
      </c>
      <c r="AM39" s="106">
        <f t="shared" si="21"/>
        <v>154.71</v>
      </c>
      <c r="AO39" s="106">
        <f t="shared" ref="AO39:AX39" si="109">IF(R38&gt;0,IF((R38+AC39)&lt;E$10,R38+AC39,E$10),0)</f>
        <v>0</v>
      </c>
      <c r="AP39" s="106">
        <f t="shared" si="109"/>
        <v>0</v>
      </c>
      <c r="AQ39" s="106">
        <f t="shared" si="109"/>
        <v>25</v>
      </c>
      <c r="AR39" s="106">
        <f t="shared" si="109"/>
        <v>55</v>
      </c>
      <c r="AS39" s="106">
        <f t="shared" si="109"/>
        <v>110</v>
      </c>
      <c r="AT39" s="106">
        <f t="shared" si="109"/>
        <v>0</v>
      </c>
      <c r="AU39" s="106">
        <f t="shared" si="109"/>
        <v>0</v>
      </c>
      <c r="AV39" s="106">
        <f t="shared" si="109"/>
        <v>0</v>
      </c>
      <c r="AW39" s="106">
        <f t="shared" si="109"/>
        <v>0</v>
      </c>
      <c r="AX39" s="106">
        <f t="shared" si="109"/>
        <v>0</v>
      </c>
      <c r="AY39" s="106">
        <f t="shared" si="23"/>
        <v>190</v>
      </c>
      <c r="BA39" s="108">
        <f t="shared" si="24"/>
        <v>0</v>
      </c>
      <c r="BB39" s="106">
        <f t="shared" ref="BB39:BJ39" si="110">IF(S38&lt;=0,0,IF($C39&lt;=SUM($BA39:BA39),0,IF(AP39+$C39-SUM($BA39:BA39)&gt;S38+AD39,S38+AD39-AP39,$C39-SUM($BA39:BA39))))</f>
        <v>0</v>
      </c>
      <c r="BC39" s="106">
        <f t="shared" si="110"/>
        <v>610</v>
      </c>
      <c r="BD39" s="106">
        <f t="shared" si="110"/>
        <v>0</v>
      </c>
      <c r="BE39" s="106">
        <f t="shared" si="110"/>
        <v>0</v>
      </c>
      <c r="BF39" s="106">
        <f t="shared" si="110"/>
        <v>0</v>
      </c>
      <c r="BG39" s="106">
        <f t="shared" si="110"/>
        <v>0</v>
      </c>
      <c r="BH39" s="106">
        <f t="shared" si="110"/>
        <v>0</v>
      </c>
      <c r="BI39" s="106">
        <f t="shared" si="110"/>
        <v>0</v>
      </c>
      <c r="BJ39" s="106">
        <f t="shared" si="110"/>
        <v>0</v>
      </c>
    </row>
    <row r="40" ht="11.25" customHeight="1">
      <c r="A40" s="102">
        <f t="shared" si="16"/>
        <v>20</v>
      </c>
      <c r="B40" s="103">
        <f t="shared" si="17"/>
        <v>46082</v>
      </c>
      <c r="C40" s="104">
        <f>IF(A40="","",IF(snowball,IF(($E$5-AY40)&lt;0,0,$E$5-AY40),0)+D40)</f>
        <v>610</v>
      </c>
      <c r="D40" s="105"/>
      <c r="E40" s="106">
        <f t="shared" ref="E40:N40" si="111">AO40+BA40</f>
        <v>0</v>
      </c>
      <c r="F40" s="106">
        <f t="shared" si="111"/>
        <v>0</v>
      </c>
      <c r="G40" s="106">
        <f t="shared" si="111"/>
        <v>635</v>
      </c>
      <c r="H40" s="106">
        <f t="shared" si="111"/>
        <v>55</v>
      </c>
      <c r="I40" s="106">
        <f t="shared" si="111"/>
        <v>110</v>
      </c>
      <c r="J40" s="106">
        <f t="shared" si="111"/>
        <v>0</v>
      </c>
      <c r="K40" s="106">
        <f t="shared" si="111"/>
        <v>0</v>
      </c>
      <c r="L40" s="106">
        <f t="shared" si="111"/>
        <v>0</v>
      </c>
      <c r="M40" s="106">
        <f t="shared" si="111"/>
        <v>0</v>
      </c>
      <c r="N40" s="106">
        <f t="shared" si="111"/>
        <v>0</v>
      </c>
      <c r="P40" s="107">
        <f t="shared" si="11"/>
        <v>14353.87</v>
      </c>
      <c r="R40" s="106">
        <f t="shared" ref="R40:AA40" si="112">IF(E$8=0,0,ROUND(R39-(E40-AC40),2))</f>
        <v>0</v>
      </c>
      <c r="S40" s="106">
        <f t="shared" si="112"/>
        <v>0</v>
      </c>
      <c r="T40" s="106">
        <f t="shared" si="112"/>
        <v>658.98</v>
      </c>
      <c r="U40" s="106">
        <f t="shared" si="112"/>
        <v>4889.93</v>
      </c>
      <c r="V40" s="106">
        <f t="shared" si="112"/>
        <v>8804.96</v>
      </c>
      <c r="W40" s="106">
        <f t="shared" si="112"/>
        <v>0</v>
      </c>
      <c r="X40" s="106">
        <f t="shared" si="112"/>
        <v>0</v>
      </c>
      <c r="Y40" s="106">
        <f t="shared" si="112"/>
        <v>0</v>
      </c>
      <c r="Z40" s="106">
        <f t="shared" si="112"/>
        <v>0</v>
      </c>
      <c r="AA40" s="106">
        <f t="shared" si="112"/>
        <v>0</v>
      </c>
      <c r="AC40" s="106">
        <f t="shared" ref="AC40:AL40" si="113">ROUND(R39*E$9/12,2)</f>
        <v>0</v>
      </c>
      <c r="AD40" s="106">
        <f t="shared" si="113"/>
        <v>0</v>
      </c>
      <c r="AE40" s="106">
        <f t="shared" si="113"/>
        <v>4.3</v>
      </c>
      <c r="AF40" s="106">
        <f t="shared" si="113"/>
        <v>48.96</v>
      </c>
      <c r="AG40" s="106">
        <f t="shared" si="113"/>
        <v>99.18</v>
      </c>
      <c r="AH40" s="106">
        <f t="shared" si="113"/>
        <v>0</v>
      </c>
      <c r="AI40" s="106">
        <f t="shared" si="113"/>
        <v>0</v>
      </c>
      <c r="AJ40" s="106">
        <f t="shared" si="113"/>
        <v>0</v>
      </c>
      <c r="AK40" s="106">
        <f t="shared" si="113"/>
        <v>0</v>
      </c>
      <c r="AL40" s="106">
        <f t="shared" si="113"/>
        <v>0</v>
      </c>
      <c r="AM40" s="106">
        <f t="shared" si="21"/>
        <v>152.44</v>
      </c>
      <c r="AO40" s="106">
        <f t="shared" ref="AO40:AX40" si="114">IF(R39&gt;0,IF((R39+AC40)&lt;E$10,R39+AC40,E$10),0)</f>
        <v>0</v>
      </c>
      <c r="AP40" s="106">
        <f t="shared" si="114"/>
        <v>0</v>
      </c>
      <c r="AQ40" s="106">
        <f t="shared" si="114"/>
        <v>25</v>
      </c>
      <c r="AR40" s="106">
        <f t="shared" si="114"/>
        <v>55</v>
      </c>
      <c r="AS40" s="106">
        <f t="shared" si="114"/>
        <v>110</v>
      </c>
      <c r="AT40" s="106">
        <f t="shared" si="114"/>
        <v>0</v>
      </c>
      <c r="AU40" s="106">
        <f t="shared" si="114"/>
        <v>0</v>
      </c>
      <c r="AV40" s="106">
        <f t="shared" si="114"/>
        <v>0</v>
      </c>
      <c r="AW40" s="106">
        <f t="shared" si="114"/>
        <v>0</v>
      </c>
      <c r="AX40" s="106">
        <f t="shared" si="114"/>
        <v>0</v>
      </c>
      <c r="AY40" s="106">
        <f t="shared" si="23"/>
        <v>190</v>
      </c>
      <c r="BA40" s="108">
        <f t="shared" si="24"/>
        <v>0</v>
      </c>
      <c r="BB40" s="106">
        <f t="shared" ref="BB40:BJ40" si="115">IF(S39&lt;=0,0,IF($C40&lt;=SUM($BA40:BA40),0,IF(AP40+$C40-SUM($BA40:BA40)&gt;S39+AD40,S39+AD40-AP40,$C40-SUM($BA40:BA40))))</f>
        <v>0</v>
      </c>
      <c r="BC40" s="106">
        <f t="shared" si="115"/>
        <v>610</v>
      </c>
      <c r="BD40" s="106">
        <f t="shared" si="115"/>
        <v>0</v>
      </c>
      <c r="BE40" s="106">
        <f t="shared" si="115"/>
        <v>0</v>
      </c>
      <c r="BF40" s="106">
        <f t="shared" si="115"/>
        <v>0</v>
      </c>
      <c r="BG40" s="106">
        <f t="shared" si="115"/>
        <v>0</v>
      </c>
      <c r="BH40" s="106">
        <f t="shared" si="115"/>
        <v>0</v>
      </c>
      <c r="BI40" s="106">
        <f t="shared" si="115"/>
        <v>0</v>
      </c>
      <c r="BJ40" s="106">
        <f t="shared" si="115"/>
        <v>0</v>
      </c>
    </row>
    <row r="41" ht="11.25" customHeight="1">
      <c r="A41" s="102">
        <f t="shared" si="16"/>
        <v>21</v>
      </c>
      <c r="B41" s="103">
        <f t="shared" si="17"/>
        <v>46113</v>
      </c>
      <c r="C41" s="104">
        <f>IF(A41="","",IF(snowball,IF(($E$5-AY41)&lt;0,0,$E$5-AY41),0)+D41)</f>
        <v>610</v>
      </c>
      <c r="D41" s="105"/>
      <c r="E41" s="106">
        <f t="shared" ref="E41:N41" si="116">AO41+BA41</f>
        <v>0</v>
      </c>
      <c r="F41" s="106">
        <f t="shared" si="116"/>
        <v>0</v>
      </c>
      <c r="G41" s="106">
        <f t="shared" si="116"/>
        <v>635</v>
      </c>
      <c r="H41" s="106">
        <f t="shared" si="116"/>
        <v>55</v>
      </c>
      <c r="I41" s="106">
        <f t="shared" si="116"/>
        <v>110</v>
      </c>
      <c r="J41" s="106">
        <f t="shared" si="116"/>
        <v>0</v>
      </c>
      <c r="K41" s="106">
        <f t="shared" si="116"/>
        <v>0</v>
      </c>
      <c r="L41" s="106">
        <f t="shared" si="116"/>
        <v>0</v>
      </c>
      <c r="M41" s="106">
        <f t="shared" si="116"/>
        <v>0</v>
      </c>
      <c r="N41" s="106">
        <f t="shared" si="116"/>
        <v>0</v>
      </c>
      <c r="P41" s="107">
        <f t="shared" si="11"/>
        <v>13704.03</v>
      </c>
      <c r="R41" s="106">
        <f t="shared" ref="R41:AA41" si="117">IF(E$8=0,0,ROUND(R40-(E41-AC41),2))</f>
        <v>0</v>
      </c>
      <c r="S41" s="106">
        <f t="shared" si="117"/>
        <v>0</v>
      </c>
      <c r="T41" s="106">
        <f t="shared" si="117"/>
        <v>26.18</v>
      </c>
      <c r="U41" s="106">
        <f t="shared" si="117"/>
        <v>4883.83</v>
      </c>
      <c r="V41" s="106">
        <f t="shared" si="117"/>
        <v>8794.02</v>
      </c>
      <c r="W41" s="106">
        <f t="shared" si="117"/>
        <v>0</v>
      </c>
      <c r="X41" s="106">
        <f t="shared" si="117"/>
        <v>0</v>
      </c>
      <c r="Y41" s="106">
        <f t="shared" si="117"/>
        <v>0</v>
      </c>
      <c r="Z41" s="106">
        <f t="shared" si="117"/>
        <v>0</v>
      </c>
      <c r="AA41" s="106">
        <f t="shared" si="117"/>
        <v>0</v>
      </c>
      <c r="AC41" s="106">
        <f t="shared" ref="AC41:AL41" si="118">ROUND(R40*E$9/12,2)</f>
        <v>0</v>
      </c>
      <c r="AD41" s="106">
        <f t="shared" si="118"/>
        <v>0</v>
      </c>
      <c r="AE41" s="106">
        <f t="shared" si="118"/>
        <v>2.2</v>
      </c>
      <c r="AF41" s="106">
        <f t="shared" si="118"/>
        <v>48.9</v>
      </c>
      <c r="AG41" s="106">
        <f t="shared" si="118"/>
        <v>99.06</v>
      </c>
      <c r="AH41" s="106">
        <f t="shared" si="118"/>
        <v>0</v>
      </c>
      <c r="AI41" s="106">
        <f t="shared" si="118"/>
        <v>0</v>
      </c>
      <c r="AJ41" s="106">
        <f t="shared" si="118"/>
        <v>0</v>
      </c>
      <c r="AK41" s="106">
        <f t="shared" si="118"/>
        <v>0</v>
      </c>
      <c r="AL41" s="106">
        <f t="shared" si="118"/>
        <v>0</v>
      </c>
      <c r="AM41" s="106">
        <f t="shared" si="21"/>
        <v>150.16</v>
      </c>
      <c r="AO41" s="106">
        <f t="shared" ref="AO41:AX41" si="119">IF(R40&gt;0,IF((R40+AC41)&lt;E$10,R40+AC41,E$10),0)</f>
        <v>0</v>
      </c>
      <c r="AP41" s="106">
        <f t="shared" si="119"/>
        <v>0</v>
      </c>
      <c r="AQ41" s="106">
        <f t="shared" si="119"/>
        <v>25</v>
      </c>
      <c r="AR41" s="106">
        <f t="shared" si="119"/>
        <v>55</v>
      </c>
      <c r="AS41" s="106">
        <f t="shared" si="119"/>
        <v>110</v>
      </c>
      <c r="AT41" s="106">
        <f t="shared" si="119"/>
        <v>0</v>
      </c>
      <c r="AU41" s="106">
        <f t="shared" si="119"/>
        <v>0</v>
      </c>
      <c r="AV41" s="106">
        <f t="shared" si="119"/>
        <v>0</v>
      </c>
      <c r="AW41" s="106">
        <f t="shared" si="119"/>
        <v>0</v>
      </c>
      <c r="AX41" s="106">
        <f t="shared" si="119"/>
        <v>0</v>
      </c>
      <c r="AY41" s="106">
        <f t="shared" si="23"/>
        <v>190</v>
      </c>
      <c r="BA41" s="108">
        <f t="shared" si="24"/>
        <v>0</v>
      </c>
      <c r="BB41" s="106">
        <f t="shared" ref="BB41:BJ41" si="120">IF(S40&lt;=0,0,IF($C41&lt;=SUM($BA41:BA41),0,IF(AP41+$C41-SUM($BA41:BA41)&gt;S40+AD41,S40+AD41-AP41,$C41-SUM($BA41:BA41))))</f>
        <v>0</v>
      </c>
      <c r="BC41" s="106">
        <f t="shared" si="120"/>
        <v>610</v>
      </c>
      <c r="BD41" s="106">
        <f t="shared" si="120"/>
        <v>0</v>
      </c>
      <c r="BE41" s="106">
        <f t="shared" si="120"/>
        <v>0</v>
      </c>
      <c r="BF41" s="106">
        <f t="shared" si="120"/>
        <v>0</v>
      </c>
      <c r="BG41" s="106">
        <f t="shared" si="120"/>
        <v>0</v>
      </c>
      <c r="BH41" s="106">
        <f t="shared" si="120"/>
        <v>0</v>
      </c>
      <c r="BI41" s="106">
        <f t="shared" si="120"/>
        <v>0</v>
      </c>
      <c r="BJ41" s="106">
        <f t="shared" si="120"/>
        <v>0</v>
      </c>
    </row>
    <row r="42" ht="11.25" customHeight="1">
      <c r="A42" s="102">
        <f t="shared" si="16"/>
        <v>22</v>
      </c>
      <c r="B42" s="103">
        <f t="shared" si="17"/>
        <v>46143</v>
      </c>
      <c r="C42" s="104">
        <f>IF(A42="","",IF(snowball,IF(($E$5-AY42)&lt;0,0,$E$5-AY42),0)+D42)</f>
        <v>610</v>
      </c>
      <c r="D42" s="105"/>
      <c r="E42" s="106">
        <f t="shared" ref="E42:N42" si="121">AO42+BA42</f>
        <v>0</v>
      </c>
      <c r="F42" s="106">
        <f t="shared" si="121"/>
        <v>0</v>
      </c>
      <c r="G42" s="106">
        <f t="shared" si="121"/>
        <v>26.27</v>
      </c>
      <c r="H42" s="106">
        <f t="shared" si="121"/>
        <v>663.73</v>
      </c>
      <c r="I42" s="106">
        <f t="shared" si="121"/>
        <v>110</v>
      </c>
      <c r="J42" s="106">
        <f t="shared" si="121"/>
        <v>0</v>
      </c>
      <c r="K42" s="106">
        <f t="shared" si="121"/>
        <v>0</v>
      </c>
      <c r="L42" s="106">
        <f t="shared" si="121"/>
        <v>0</v>
      </c>
      <c r="M42" s="106">
        <f t="shared" si="121"/>
        <v>0</v>
      </c>
      <c r="N42" s="106">
        <f t="shared" si="121"/>
        <v>0</v>
      </c>
      <c r="P42" s="107">
        <f t="shared" si="11"/>
        <v>13051.89</v>
      </c>
      <c r="R42" s="106">
        <f t="shared" ref="R42:AA42" si="122">IF(E$8=0,0,ROUND(R41-(E42-AC42),2))</f>
        <v>0</v>
      </c>
      <c r="S42" s="106">
        <f t="shared" si="122"/>
        <v>0</v>
      </c>
      <c r="T42" s="106">
        <f t="shared" si="122"/>
        <v>0</v>
      </c>
      <c r="U42" s="106">
        <f t="shared" si="122"/>
        <v>4268.94</v>
      </c>
      <c r="V42" s="106">
        <f t="shared" si="122"/>
        <v>8782.95</v>
      </c>
      <c r="W42" s="106">
        <f t="shared" si="122"/>
        <v>0</v>
      </c>
      <c r="X42" s="106">
        <f t="shared" si="122"/>
        <v>0</v>
      </c>
      <c r="Y42" s="106">
        <f t="shared" si="122"/>
        <v>0</v>
      </c>
      <c r="Z42" s="106">
        <f t="shared" si="122"/>
        <v>0</v>
      </c>
      <c r="AA42" s="106">
        <f t="shared" si="122"/>
        <v>0</v>
      </c>
      <c r="AC42" s="106">
        <f t="shared" ref="AC42:AL42" si="123">ROUND(R41*E$9/12,2)</f>
        <v>0</v>
      </c>
      <c r="AD42" s="106">
        <f t="shared" si="123"/>
        <v>0</v>
      </c>
      <c r="AE42" s="106">
        <f t="shared" si="123"/>
        <v>0.09</v>
      </c>
      <c r="AF42" s="106">
        <f t="shared" si="123"/>
        <v>48.84</v>
      </c>
      <c r="AG42" s="106">
        <f t="shared" si="123"/>
        <v>98.93</v>
      </c>
      <c r="AH42" s="106">
        <f t="shared" si="123"/>
        <v>0</v>
      </c>
      <c r="AI42" s="106">
        <f t="shared" si="123"/>
        <v>0</v>
      </c>
      <c r="AJ42" s="106">
        <f t="shared" si="123"/>
        <v>0</v>
      </c>
      <c r="AK42" s="106">
        <f t="shared" si="123"/>
        <v>0</v>
      </c>
      <c r="AL42" s="106">
        <f t="shared" si="123"/>
        <v>0</v>
      </c>
      <c r="AM42" s="106">
        <f t="shared" si="21"/>
        <v>147.86</v>
      </c>
      <c r="AO42" s="106">
        <f t="shared" ref="AO42:AX42" si="124">IF(R41&gt;0,IF((R41+AC42)&lt;E$10,R41+AC42,E$10),0)</f>
        <v>0</v>
      </c>
      <c r="AP42" s="106">
        <f t="shared" si="124"/>
        <v>0</v>
      </c>
      <c r="AQ42" s="106">
        <f t="shared" si="124"/>
        <v>25</v>
      </c>
      <c r="AR42" s="106">
        <f t="shared" si="124"/>
        <v>55</v>
      </c>
      <c r="AS42" s="106">
        <f t="shared" si="124"/>
        <v>110</v>
      </c>
      <c r="AT42" s="106">
        <f t="shared" si="124"/>
        <v>0</v>
      </c>
      <c r="AU42" s="106">
        <f t="shared" si="124"/>
        <v>0</v>
      </c>
      <c r="AV42" s="106">
        <f t="shared" si="124"/>
        <v>0</v>
      </c>
      <c r="AW42" s="106">
        <f t="shared" si="124"/>
        <v>0</v>
      </c>
      <c r="AX42" s="106">
        <f t="shared" si="124"/>
        <v>0</v>
      </c>
      <c r="AY42" s="106">
        <f t="shared" si="23"/>
        <v>190</v>
      </c>
      <c r="BA42" s="108">
        <f t="shared" si="24"/>
        <v>0</v>
      </c>
      <c r="BB42" s="106">
        <f t="shared" ref="BB42:BJ42" si="125">IF(S41&lt;=0,0,IF($C42&lt;=SUM($BA42:BA42),0,IF(AP42+$C42-SUM($BA42:BA42)&gt;S41+AD42,S41+AD42-AP42,$C42-SUM($BA42:BA42))))</f>
        <v>0</v>
      </c>
      <c r="BC42" s="106">
        <f t="shared" si="125"/>
        <v>1.27</v>
      </c>
      <c r="BD42" s="106">
        <f t="shared" si="125"/>
        <v>608.73</v>
      </c>
      <c r="BE42" s="106">
        <f t="shared" si="125"/>
        <v>0</v>
      </c>
      <c r="BF42" s="106">
        <f t="shared" si="125"/>
        <v>0</v>
      </c>
      <c r="BG42" s="106">
        <f t="shared" si="125"/>
        <v>0</v>
      </c>
      <c r="BH42" s="106">
        <f t="shared" si="125"/>
        <v>0</v>
      </c>
      <c r="BI42" s="106">
        <f t="shared" si="125"/>
        <v>0</v>
      </c>
      <c r="BJ42" s="106">
        <f t="shared" si="125"/>
        <v>0</v>
      </c>
    </row>
    <row r="43" ht="11.25" customHeight="1">
      <c r="A43" s="102">
        <f t="shared" si="16"/>
        <v>23</v>
      </c>
      <c r="B43" s="103">
        <f t="shared" si="17"/>
        <v>46174</v>
      </c>
      <c r="C43" s="104">
        <f>IF(A43="","",IF(snowball,IF(($E$5-AY43)&lt;0,0,$E$5-AY43),0)+D43)</f>
        <v>635</v>
      </c>
      <c r="D43" s="105"/>
      <c r="E43" s="106">
        <f t="shared" ref="E43:N43" si="126">AO43+BA43</f>
        <v>0</v>
      </c>
      <c r="F43" s="106">
        <f t="shared" si="126"/>
        <v>0</v>
      </c>
      <c r="G43" s="106">
        <f t="shared" si="126"/>
        <v>0</v>
      </c>
      <c r="H43" s="106">
        <f t="shared" si="126"/>
        <v>690</v>
      </c>
      <c r="I43" s="106">
        <f t="shared" si="126"/>
        <v>110</v>
      </c>
      <c r="J43" s="106">
        <f t="shared" si="126"/>
        <v>0</v>
      </c>
      <c r="K43" s="106">
        <f t="shared" si="126"/>
        <v>0</v>
      </c>
      <c r="L43" s="106">
        <f t="shared" si="126"/>
        <v>0</v>
      </c>
      <c r="M43" s="106">
        <f t="shared" si="126"/>
        <v>0</v>
      </c>
      <c r="N43" s="106">
        <f t="shared" si="126"/>
        <v>0</v>
      </c>
      <c r="P43" s="107">
        <f t="shared" si="11"/>
        <v>12393.39</v>
      </c>
      <c r="R43" s="106">
        <f t="shared" ref="R43:AA43" si="127">IF(E$8=0,0,ROUND(R42-(E43-AC43),2))</f>
        <v>0</v>
      </c>
      <c r="S43" s="106">
        <f t="shared" si="127"/>
        <v>0</v>
      </c>
      <c r="T43" s="106">
        <f t="shared" si="127"/>
        <v>0</v>
      </c>
      <c r="U43" s="106">
        <f t="shared" si="127"/>
        <v>3621.63</v>
      </c>
      <c r="V43" s="106">
        <f t="shared" si="127"/>
        <v>8771.76</v>
      </c>
      <c r="W43" s="106">
        <f t="shared" si="127"/>
        <v>0</v>
      </c>
      <c r="X43" s="106">
        <f t="shared" si="127"/>
        <v>0</v>
      </c>
      <c r="Y43" s="106">
        <f t="shared" si="127"/>
        <v>0</v>
      </c>
      <c r="Z43" s="106">
        <f t="shared" si="127"/>
        <v>0</v>
      </c>
      <c r="AA43" s="106">
        <f t="shared" si="127"/>
        <v>0</v>
      </c>
      <c r="AC43" s="106">
        <f t="shared" ref="AC43:AL43" si="128">ROUND(R42*E$9/12,2)</f>
        <v>0</v>
      </c>
      <c r="AD43" s="106">
        <f t="shared" si="128"/>
        <v>0</v>
      </c>
      <c r="AE43" s="106">
        <f t="shared" si="128"/>
        <v>0</v>
      </c>
      <c r="AF43" s="106">
        <f t="shared" si="128"/>
        <v>42.69</v>
      </c>
      <c r="AG43" s="106">
        <f t="shared" si="128"/>
        <v>98.81</v>
      </c>
      <c r="AH43" s="106">
        <f t="shared" si="128"/>
        <v>0</v>
      </c>
      <c r="AI43" s="106">
        <f t="shared" si="128"/>
        <v>0</v>
      </c>
      <c r="AJ43" s="106">
        <f t="shared" si="128"/>
        <v>0</v>
      </c>
      <c r="AK43" s="106">
        <f t="shared" si="128"/>
        <v>0</v>
      </c>
      <c r="AL43" s="106">
        <f t="shared" si="128"/>
        <v>0</v>
      </c>
      <c r="AM43" s="106">
        <f t="shared" si="21"/>
        <v>141.5</v>
      </c>
      <c r="AO43" s="106">
        <f t="shared" ref="AO43:AX43" si="129">IF(R42&gt;0,IF((R42+AC43)&lt;E$10,R42+AC43,E$10),0)</f>
        <v>0</v>
      </c>
      <c r="AP43" s="106">
        <f t="shared" si="129"/>
        <v>0</v>
      </c>
      <c r="AQ43" s="106">
        <f t="shared" si="129"/>
        <v>0</v>
      </c>
      <c r="AR43" s="106">
        <f t="shared" si="129"/>
        <v>55</v>
      </c>
      <c r="AS43" s="106">
        <f t="shared" si="129"/>
        <v>110</v>
      </c>
      <c r="AT43" s="106">
        <f t="shared" si="129"/>
        <v>0</v>
      </c>
      <c r="AU43" s="106">
        <f t="shared" si="129"/>
        <v>0</v>
      </c>
      <c r="AV43" s="106">
        <f t="shared" si="129"/>
        <v>0</v>
      </c>
      <c r="AW43" s="106">
        <f t="shared" si="129"/>
        <v>0</v>
      </c>
      <c r="AX43" s="106">
        <f t="shared" si="129"/>
        <v>0</v>
      </c>
      <c r="AY43" s="106">
        <f t="shared" si="23"/>
        <v>165</v>
      </c>
      <c r="BA43" s="108">
        <f t="shared" si="24"/>
        <v>0</v>
      </c>
      <c r="BB43" s="106">
        <f t="shared" ref="BB43:BJ43" si="130">IF(S42&lt;=0,0,IF($C43&lt;=SUM($BA43:BA43),0,IF(AP43+$C43-SUM($BA43:BA43)&gt;S42+AD43,S42+AD43-AP43,$C43-SUM($BA43:BA43))))</f>
        <v>0</v>
      </c>
      <c r="BC43" s="106">
        <f t="shared" si="130"/>
        <v>0</v>
      </c>
      <c r="BD43" s="106">
        <f t="shared" si="130"/>
        <v>635</v>
      </c>
      <c r="BE43" s="106">
        <f t="shared" si="130"/>
        <v>0</v>
      </c>
      <c r="BF43" s="106">
        <f t="shared" si="130"/>
        <v>0</v>
      </c>
      <c r="BG43" s="106">
        <f t="shared" si="130"/>
        <v>0</v>
      </c>
      <c r="BH43" s="106">
        <f t="shared" si="130"/>
        <v>0</v>
      </c>
      <c r="BI43" s="106">
        <f t="shared" si="130"/>
        <v>0</v>
      </c>
      <c r="BJ43" s="106">
        <f t="shared" si="130"/>
        <v>0</v>
      </c>
    </row>
    <row r="44" ht="11.25" customHeight="1">
      <c r="A44" s="102">
        <f t="shared" si="16"/>
        <v>24</v>
      </c>
      <c r="B44" s="103">
        <f t="shared" si="17"/>
        <v>46204</v>
      </c>
      <c r="C44" s="104">
        <f>IF(A44="","",IF(snowball,IF(($E$5-AY44)&lt;0,0,$E$5-AY44),0)+D44)</f>
        <v>635</v>
      </c>
      <c r="D44" s="105"/>
      <c r="E44" s="106">
        <f t="shared" ref="E44:N44" si="131">AO44+BA44</f>
        <v>0</v>
      </c>
      <c r="F44" s="106">
        <f t="shared" si="131"/>
        <v>0</v>
      </c>
      <c r="G44" s="106">
        <f t="shared" si="131"/>
        <v>0</v>
      </c>
      <c r="H44" s="106">
        <f t="shared" si="131"/>
        <v>690</v>
      </c>
      <c r="I44" s="106">
        <f t="shared" si="131"/>
        <v>110</v>
      </c>
      <c r="J44" s="106">
        <f t="shared" si="131"/>
        <v>0</v>
      </c>
      <c r="K44" s="106">
        <f t="shared" si="131"/>
        <v>0</v>
      </c>
      <c r="L44" s="106">
        <f t="shared" si="131"/>
        <v>0</v>
      </c>
      <c r="M44" s="106">
        <f t="shared" si="131"/>
        <v>0</v>
      </c>
      <c r="N44" s="106">
        <f t="shared" si="131"/>
        <v>0</v>
      </c>
      <c r="P44" s="107">
        <f t="shared" si="11"/>
        <v>11728.29</v>
      </c>
      <c r="R44" s="106">
        <f t="shared" ref="R44:AA44" si="132">IF(E$8=0,0,ROUND(R43-(E44-AC44),2))</f>
        <v>0</v>
      </c>
      <c r="S44" s="106">
        <f t="shared" si="132"/>
        <v>0</v>
      </c>
      <c r="T44" s="106">
        <f t="shared" si="132"/>
        <v>0</v>
      </c>
      <c r="U44" s="106">
        <f t="shared" si="132"/>
        <v>2967.85</v>
      </c>
      <c r="V44" s="106">
        <f t="shared" si="132"/>
        <v>8760.44</v>
      </c>
      <c r="W44" s="106">
        <f t="shared" si="132"/>
        <v>0</v>
      </c>
      <c r="X44" s="106">
        <f t="shared" si="132"/>
        <v>0</v>
      </c>
      <c r="Y44" s="106">
        <f t="shared" si="132"/>
        <v>0</v>
      </c>
      <c r="Z44" s="106">
        <f t="shared" si="132"/>
        <v>0</v>
      </c>
      <c r="AA44" s="106">
        <f t="shared" si="132"/>
        <v>0</v>
      </c>
      <c r="AC44" s="106">
        <f t="shared" ref="AC44:AL44" si="133">ROUND(R43*E$9/12,2)</f>
        <v>0</v>
      </c>
      <c r="AD44" s="106">
        <f t="shared" si="133"/>
        <v>0</v>
      </c>
      <c r="AE44" s="106">
        <f t="shared" si="133"/>
        <v>0</v>
      </c>
      <c r="AF44" s="106">
        <f t="shared" si="133"/>
        <v>36.22</v>
      </c>
      <c r="AG44" s="106">
        <f t="shared" si="133"/>
        <v>98.68</v>
      </c>
      <c r="AH44" s="106">
        <f t="shared" si="133"/>
        <v>0</v>
      </c>
      <c r="AI44" s="106">
        <f t="shared" si="133"/>
        <v>0</v>
      </c>
      <c r="AJ44" s="106">
        <f t="shared" si="133"/>
        <v>0</v>
      </c>
      <c r="AK44" s="106">
        <f t="shared" si="133"/>
        <v>0</v>
      </c>
      <c r="AL44" s="106">
        <f t="shared" si="133"/>
        <v>0</v>
      </c>
      <c r="AM44" s="106">
        <f t="shared" si="21"/>
        <v>134.9</v>
      </c>
      <c r="AO44" s="106">
        <f t="shared" ref="AO44:AX44" si="134">IF(R43&gt;0,IF((R43+AC44)&lt;E$10,R43+AC44,E$10),0)</f>
        <v>0</v>
      </c>
      <c r="AP44" s="106">
        <f t="shared" si="134"/>
        <v>0</v>
      </c>
      <c r="AQ44" s="106">
        <f t="shared" si="134"/>
        <v>0</v>
      </c>
      <c r="AR44" s="106">
        <f t="shared" si="134"/>
        <v>55</v>
      </c>
      <c r="AS44" s="106">
        <f t="shared" si="134"/>
        <v>110</v>
      </c>
      <c r="AT44" s="106">
        <f t="shared" si="134"/>
        <v>0</v>
      </c>
      <c r="AU44" s="106">
        <f t="shared" si="134"/>
        <v>0</v>
      </c>
      <c r="AV44" s="106">
        <f t="shared" si="134"/>
        <v>0</v>
      </c>
      <c r="AW44" s="106">
        <f t="shared" si="134"/>
        <v>0</v>
      </c>
      <c r="AX44" s="106">
        <f t="shared" si="134"/>
        <v>0</v>
      </c>
      <c r="AY44" s="106">
        <f t="shared" si="23"/>
        <v>165</v>
      </c>
      <c r="BA44" s="108">
        <f t="shared" si="24"/>
        <v>0</v>
      </c>
      <c r="BB44" s="106">
        <f t="shared" ref="BB44:BJ44" si="135">IF(S43&lt;=0,0,IF($C44&lt;=SUM($BA44:BA44),0,IF(AP44+$C44-SUM($BA44:BA44)&gt;S43+AD44,S43+AD44-AP44,$C44-SUM($BA44:BA44))))</f>
        <v>0</v>
      </c>
      <c r="BC44" s="106">
        <f t="shared" si="135"/>
        <v>0</v>
      </c>
      <c r="BD44" s="106">
        <f t="shared" si="135"/>
        <v>635</v>
      </c>
      <c r="BE44" s="106">
        <f t="shared" si="135"/>
        <v>0</v>
      </c>
      <c r="BF44" s="106">
        <f t="shared" si="135"/>
        <v>0</v>
      </c>
      <c r="BG44" s="106">
        <f t="shared" si="135"/>
        <v>0</v>
      </c>
      <c r="BH44" s="106">
        <f t="shared" si="135"/>
        <v>0</v>
      </c>
      <c r="BI44" s="106">
        <f t="shared" si="135"/>
        <v>0</v>
      </c>
      <c r="BJ44" s="106">
        <f t="shared" si="135"/>
        <v>0</v>
      </c>
    </row>
    <row r="45" ht="11.25" customHeight="1">
      <c r="A45" s="102">
        <f t="shared" si="16"/>
        <v>25</v>
      </c>
      <c r="B45" s="103">
        <f t="shared" si="17"/>
        <v>46235</v>
      </c>
      <c r="C45" s="104">
        <f>IF(A45="","",IF(snowball,IF(($E$5-AY45)&lt;0,0,$E$5-AY45),0)+D45)</f>
        <v>635</v>
      </c>
      <c r="D45" s="105"/>
      <c r="E45" s="106">
        <f t="shared" ref="E45:N45" si="136">AO45+BA45</f>
        <v>0</v>
      </c>
      <c r="F45" s="106">
        <f t="shared" si="136"/>
        <v>0</v>
      </c>
      <c r="G45" s="106">
        <f t="shared" si="136"/>
        <v>0</v>
      </c>
      <c r="H45" s="106">
        <f t="shared" si="136"/>
        <v>690</v>
      </c>
      <c r="I45" s="106">
        <f t="shared" si="136"/>
        <v>110</v>
      </c>
      <c r="J45" s="106">
        <f t="shared" si="136"/>
        <v>0</v>
      </c>
      <c r="K45" s="106">
        <f t="shared" si="136"/>
        <v>0</v>
      </c>
      <c r="L45" s="106">
        <f t="shared" si="136"/>
        <v>0</v>
      </c>
      <c r="M45" s="106">
        <f t="shared" si="136"/>
        <v>0</v>
      </c>
      <c r="N45" s="106">
        <f t="shared" si="136"/>
        <v>0</v>
      </c>
      <c r="P45" s="107">
        <f t="shared" si="11"/>
        <v>11056.52</v>
      </c>
      <c r="R45" s="106">
        <f t="shared" ref="R45:AA45" si="137">IF(E$8=0,0,ROUND(R44-(E45-AC45),2))</f>
        <v>0</v>
      </c>
      <c r="S45" s="106">
        <f t="shared" si="137"/>
        <v>0</v>
      </c>
      <c r="T45" s="106">
        <f t="shared" si="137"/>
        <v>0</v>
      </c>
      <c r="U45" s="106">
        <f t="shared" si="137"/>
        <v>2307.53</v>
      </c>
      <c r="V45" s="106">
        <f t="shared" si="137"/>
        <v>8748.99</v>
      </c>
      <c r="W45" s="106">
        <f t="shared" si="137"/>
        <v>0</v>
      </c>
      <c r="X45" s="106">
        <f t="shared" si="137"/>
        <v>0</v>
      </c>
      <c r="Y45" s="106">
        <f t="shared" si="137"/>
        <v>0</v>
      </c>
      <c r="Z45" s="106">
        <f t="shared" si="137"/>
        <v>0</v>
      </c>
      <c r="AA45" s="106">
        <f t="shared" si="137"/>
        <v>0</v>
      </c>
      <c r="AC45" s="106">
        <f t="shared" ref="AC45:AL45" si="138">ROUND(R44*E$9/12,2)</f>
        <v>0</v>
      </c>
      <c r="AD45" s="106">
        <f t="shared" si="138"/>
        <v>0</v>
      </c>
      <c r="AE45" s="106">
        <f t="shared" si="138"/>
        <v>0</v>
      </c>
      <c r="AF45" s="106">
        <f t="shared" si="138"/>
        <v>29.68</v>
      </c>
      <c r="AG45" s="106">
        <f t="shared" si="138"/>
        <v>98.55</v>
      </c>
      <c r="AH45" s="106">
        <f t="shared" si="138"/>
        <v>0</v>
      </c>
      <c r="AI45" s="106">
        <f t="shared" si="138"/>
        <v>0</v>
      </c>
      <c r="AJ45" s="106">
        <f t="shared" si="138"/>
        <v>0</v>
      </c>
      <c r="AK45" s="106">
        <f t="shared" si="138"/>
        <v>0</v>
      </c>
      <c r="AL45" s="106">
        <f t="shared" si="138"/>
        <v>0</v>
      </c>
      <c r="AM45" s="106">
        <f t="shared" si="21"/>
        <v>128.23</v>
      </c>
      <c r="AO45" s="106">
        <f t="shared" ref="AO45:AX45" si="139">IF(R44&gt;0,IF((R44+AC45)&lt;E$10,R44+AC45,E$10),0)</f>
        <v>0</v>
      </c>
      <c r="AP45" s="106">
        <f t="shared" si="139"/>
        <v>0</v>
      </c>
      <c r="AQ45" s="106">
        <f t="shared" si="139"/>
        <v>0</v>
      </c>
      <c r="AR45" s="106">
        <f t="shared" si="139"/>
        <v>55</v>
      </c>
      <c r="AS45" s="106">
        <f t="shared" si="139"/>
        <v>110</v>
      </c>
      <c r="AT45" s="106">
        <f t="shared" si="139"/>
        <v>0</v>
      </c>
      <c r="AU45" s="106">
        <f t="shared" si="139"/>
        <v>0</v>
      </c>
      <c r="AV45" s="106">
        <f t="shared" si="139"/>
        <v>0</v>
      </c>
      <c r="AW45" s="106">
        <f t="shared" si="139"/>
        <v>0</v>
      </c>
      <c r="AX45" s="106">
        <f t="shared" si="139"/>
        <v>0</v>
      </c>
      <c r="AY45" s="106">
        <f t="shared" si="23"/>
        <v>165</v>
      </c>
      <c r="BA45" s="108">
        <f t="shared" si="24"/>
        <v>0</v>
      </c>
      <c r="BB45" s="106">
        <f t="shared" ref="BB45:BJ45" si="140">IF(S44&lt;=0,0,IF($C45&lt;=SUM($BA45:BA45),0,IF(AP45+$C45-SUM($BA45:BA45)&gt;S44+AD45,S44+AD45-AP45,$C45-SUM($BA45:BA45))))</f>
        <v>0</v>
      </c>
      <c r="BC45" s="106">
        <f t="shared" si="140"/>
        <v>0</v>
      </c>
      <c r="BD45" s="106">
        <f t="shared" si="140"/>
        <v>635</v>
      </c>
      <c r="BE45" s="106">
        <f t="shared" si="140"/>
        <v>0</v>
      </c>
      <c r="BF45" s="106">
        <f t="shared" si="140"/>
        <v>0</v>
      </c>
      <c r="BG45" s="106">
        <f t="shared" si="140"/>
        <v>0</v>
      </c>
      <c r="BH45" s="106">
        <f t="shared" si="140"/>
        <v>0</v>
      </c>
      <c r="BI45" s="106">
        <f t="shared" si="140"/>
        <v>0</v>
      </c>
      <c r="BJ45" s="106">
        <f t="shared" si="140"/>
        <v>0</v>
      </c>
    </row>
    <row r="46" ht="11.25" customHeight="1">
      <c r="A46" s="102">
        <f t="shared" si="16"/>
        <v>26</v>
      </c>
      <c r="B46" s="103">
        <f t="shared" si="17"/>
        <v>46266</v>
      </c>
      <c r="C46" s="104">
        <f>IF(A46="","",IF(snowball,IF(($E$5-AY46)&lt;0,0,$E$5-AY46),0)+D46)</f>
        <v>635</v>
      </c>
      <c r="D46" s="105"/>
      <c r="E46" s="106">
        <f t="shared" ref="E46:N46" si="141">AO46+BA46</f>
        <v>0</v>
      </c>
      <c r="F46" s="106">
        <f t="shared" si="141"/>
        <v>0</v>
      </c>
      <c r="G46" s="106">
        <f t="shared" si="141"/>
        <v>0</v>
      </c>
      <c r="H46" s="106">
        <f t="shared" si="141"/>
        <v>690</v>
      </c>
      <c r="I46" s="106">
        <f t="shared" si="141"/>
        <v>110</v>
      </c>
      <c r="J46" s="106">
        <f t="shared" si="141"/>
        <v>0</v>
      </c>
      <c r="K46" s="106">
        <f t="shared" si="141"/>
        <v>0</v>
      </c>
      <c r="L46" s="106">
        <f t="shared" si="141"/>
        <v>0</v>
      </c>
      <c r="M46" s="106">
        <f t="shared" si="141"/>
        <v>0</v>
      </c>
      <c r="N46" s="106">
        <f t="shared" si="141"/>
        <v>0</v>
      </c>
      <c r="P46" s="107">
        <f t="shared" si="11"/>
        <v>10378.03</v>
      </c>
      <c r="R46" s="106">
        <f t="shared" ref="R46:AA46" si="142">IF(E$8=0,0,ROUND(R45-(E46-AC46),2))</f>
        <v>0</v>
      </c>
      <c r="S46" s="106">
        <f t="shared" si="142"/>
        <v>0</v>
      </c>
      <c r="T46" s="106">
        <f t="shared" si="142"/>
        <v>0</v>
      </c>
      <c r="U46" s="106">
        <f t="shared" si="142"/>
        <v>1640.61</v>
      </c>
      <c r="V46" s="106">
        <f t="shared" si="142"/>
        <v>8737.42</v>
      </c>
      <c r="W46" s="106">
        <f t="shared" si="142"/>
        <v>0</v>
      </c>
      <c r="X46" s="106">
        <f t="shared" si="142"/>
        <v>0</v>
      </c>
      <c r="Y46" s="106">
        <f t="shared" si="142"/>
        <v>0</v>
      </c>
      <c r="Z46" s="106">
        <f t="shared" si="142"/>
        <v>0</v>
      </c>
      <c r="AA46" s="106">
        <f t="shared" si="142"/>
        <v>0</v>
      </c>
      <c r="AC46" s="106">
        <f t="shared" ref="AC46:AL46" si="143">ROUND(R45*E$9/12,2)</f>
        <v>0</v>
      </c>
      <c r="AD46" s="106">
        <f t="shared" si="143"/>
        <v>0</v>
      </c>
      <c r="AE46" s="106">
        <f t="shared" si="143"/>
        <v>0</v>
      </c>
      <c r="AF46" s="106">
        <f t="shared" si="143"/>
        <v>23.08</v>
      </c>
      <c r="AG46" s="106">
        <f t="shared" si="143"/>
        <v>98.43</v>
      </c>
      <c r="AH46" s="106">
        <f t="shared" si="143"/>
        <v>0</v>
      </c>
      <c r="AI46" s="106">
        <f t="shared" si="143"/>
        <v>0</v>
      </c>
      <c r="AJ46" s="106">
        <f t="shared" si="143"/>
        <v>0</v>
      </c>
      <c r="AK46" s="106">
        <f t="shared" si="143"/>
        <v>0</v>
      </c>
      <c r="AL46" s="106">
        <f t="shared" si="143"/>
        <v>0</v>
      </c>
      <c r="AM46" s="106">
        <f t="shared" si="21"/>
        <v>121.51</v>
      </c>
      <c r="AO46" s="106">
        <f t="shared" ref="AO46:AX46" si="144">IF(R45&gt;0,IF((R45+AC46)&lt;E$10,R45+AC46,E$10),0)</f>
        <v>0</v>
      </c>
      <c r="AP46" s="106">
        <f t="shared" si="144"/>
        <v>0</v>
      </c>
      <c r="AQ46" s="106">
        <f t="shared" si="144"/>
        <v>0</v>
      </c>
      <c r="AR46" s="106">
        <f t="shared" si="144"/>
        <v>55</v>
      </c>
      <c r="AS46" s="106">
        <f t="shared" si="144"/>
        <v>110</v>
      </c>
      <c r="AT46" s="106">
        <f t="shared" si="144"/>
        <v>0</v>
      </c>
      <c r="AU46" s="106">
        <f t="shared" si="144"/>
        <v>0</v>
      </c>
      <c r="AV46" s="106">
        <f t="shared" si="144"/>
        <v>0</v>
      </c>
      <c r="AW46" s="106">
        <f t="shared" si="144"/>
        <v>0</v>
      </c>
      <c r="AX46" s="106">
        <f t="shared" si="144"/>
        <v>0</v>
      </c>
      <c r="AY46" s="106">
        <f t="shared" si="23"/>
        <v>165</v>
      </c>
      <c r="BA46" s="108">
        <f t="shared" si="24"/>
        <v>0</v>
      </c>
      <c r="BB46" s="106">
        <f t="shared" ref="BB46:BJ46" si="145">IF(S45&lt;=0,0,IF($C46&lt;=SUM($BA46:BA46),0,IF(AP46+$C46-SUM($BA46:BA46)&gt;S45+AD46,S45+AD46-AP46,$C46-SUM($BA46:BA46))))</f>
        <v>0</v>
      </c>
      <c r="BC46" s="106">
        <f t="shared" si="145"/>
        <v>0</v>
      </c>
      <c r="BD46" s="106">
        <f t="shared" si="145"/>
        <v>635</v>
      </c>
      <c r="BE46" s="106">
        <f t="shared" si="145"/>
        <v>0</v>
      </c>
      <c r="BF46" s="106">
        <f t="shared" si="145"/>
        <v>0</v>
      </c>
      <c r="BG46" s="106">
        <f t="shared" si="145"/>
        <v>0</v>
      </c>
      <c r="BH46" s="106">
        <f t="shared" si="145"/>
        <v>0</v>
      </c>
      <c r="BI46" s="106">
        <f t="shared" si="145"/>
        <v>0</v>
      </c>
      <c r="BJ46" s="106">
        <f t="shared" si="145"/>
        <v>0</v>
      </c>
    </row>
    <row r="47" ht="11.25" customHeight="1">
      <c r="A47" s="102">
        <f t="shared" si="16"/>
        <v>27</v>
      </c>
      <c r="B47" s="103">
        <f t="shared" si="17"/>
        <v>46296</v>
      </c>
      <c r="C47" s="104">
        <f>IF(A47="","",IF(snowball,IF(($E$5-AY47)&lt;0,0,$E$5-AY47),0)+D47)</f>
        <v>635</v>
      </c>
      <c r="D47" s="105"/>
      <c r="E47" s="106">
        <f t="shared" ref="E47:N47" si="146">AO47+BA47</f>
        <v>0</v>
      </c>
      <c r="F47" s="106">
        <f t="shared" si="146"/>
        <v>0</v>
      </c>
      <c r="G47" s="106">
        <f t="shared" si="146"/>
        <v>0</v>
      </c>
      <c r="H47" s="106">
        <f t="shared" si="146"/>
        <v>690</v>
      </c>
      <c r="I47" s="106">
        <f t="shared" si="146"/>
        <v>110</v>
      </c>
      <c r="J47" s="106">
        <f t="shared" si="146"/>
        <v>0</v>
      </c>
      <c r="K47" s="106">
        <f t="shared" si="146"/>
        <v>0</v>
      </c>
      <c r="L47" s="106">
        <f t="shared" si="146"/>
        <v>0</v>
      </c>
      <c r="M47" s="106">
        <f t="shared" si="146"/>
        <v>0</v>
      </c>
      <c r="N47" s="106">
        <f t="shared" si="146"/>
        <v>0</v>
      </c>
      <c r="P47" s="107">
        <f t="shared" si="11"/>
        <v>9692.74</v>
      </c>
      <c r="R47" s="106">
        <f t="shared" ref="R47:AA47" si="147">IF(E$8=0,0,ROUND(R46-(E47-AC47),2))</f>
        <v>0</v>
      </c>
      <c r="S47" s="106">
        <f t="shared" si="147"/>
        <v>0</v>
      </c>
      <c r="T47" s="106">
        <f t="shared" si="147"/>
        <v>0</v>
      </c>
      <c r="U47" s="106">
        <f t="shared" si="147"/>
        <v>967.02</v>
      </c>
      <c r="V47" s="106">
        <f t="shared" si="147"/>
        <v>8725.72</v>
      </c>
      <c r="W47" s="106">
        <f t="shared" si="147"/>
        <v>0</v>
      </c>
      <c r="X47" s="106">
        <f t="shared" si="147"/>
        <v>0</v>
      </c>
      <c r="Y47" s="106">
        <f t="shared" si="147"/>
        <v>0</v>
      </c>
      <c r="Z47" s="106">
        <f t="shared" si="147"/>
        <v>0</v>
      </c>
      <c r="AA47" s="106">
        <f t="shared" si="147"/>
        <v>0</v>
      </c>
      <c r="AC47" s="106">
        <f t="shared" ref="AC47:AL47" si="148">ROUND(R46*E$9/12,2)</f>
        <v>0</v>
      </c>
      <c r="AD47" s="106">
        <f t="shared" si="148"/>
        <v>0</v>
      </c>
      <c r="AE47" s="106">
        <f t="shared" si="148"/>
        <v>0</v>
      </c>
      <c r="AF47" s="106">
        <f t="shared" si="148"/>
        <v>16.41</v>
      </c>
      <c r="AG47" s="106">
        <f t="shared" si="148"/>
        <v>98.3</v>
      </c>
      <c r="AH47" s="106">
        <f t="shared" si="148"/>
        <v>0</v>
      </c>
      <c r="AI47" s="106">
        <f t="shared" si="148"/>
        <v>0</v>
      </c>
      <c r="AJ47" s="106">
        <f t="shared" si="148"/>
        <v>0</v>
      </c>
      <c r="AK47" s="106">
        <f t="shared" si="148"/>
        <v>0</v>
      </c>
      <c r="AL47" s="106">
        <f t="shared" si="148"/>
        <v>0</v>
      </c>
      <c r="AM47" s="106">
        <f t="shared" si="21"/>
        <v>114.71</v>
      </c>
      <c r="AO47" s="106">
        <f t="shared" ref="AO47:AX47" si="149">IF(R46&gt;0,IF((R46+AC47)&lt;E$10,R46+AC47,E$10),0)</f>
        <v>0</v>
      </c>
      <c r="AP47" s="106">
        <f t="shared" si="149"/>
        <v>0</v>
      </c>
      <c r="AQ47" s="106">
        <f t="shared" si="149"/>
        <v>0</v>
      </c>
      <c r="AR47" s="106">
        <f t="shared" si="149"/>
        <v>55</v>
      </c>
      <c r="AS47" s="106">
        <f t="shared" si="149"/>
        <v>110</v>
      </c>
      <c r="AT47" s="106">
        <f t="shared" si="149"/>
        <v>0</v>
      </c>
      <c r="AU47" s="106">
        <f t="shared" si="149"/>
        <v>0</v>
      </c>
      <c r="AV47" s="106">
        <f t="shared" si="149"/>
        <v>0</v>
      </c>
      <c r="AW47" s="106">
        <f t="shared" si="149"/>
        <v>0</v>
      </c>
      <c r="AX47" s="106">
        <f t="shared" si="149"/>
        <v>0</v>
      </c>
      <c r="AY47" s="106">
        <f t="shared" si="23"/>
        <v>165</v>
      </c>
      <c r="BA47" s="108">
        <f t="shared" si="24"/>
        <v>0</v>
      </c>
      <c r="BB47" s="106">
        <f t="shared" ref="BB47:BJ47" si="150">IF(S46&lt;=0,0,IF($C47&lt;=SUM($BA47:BA47),0,IF(AP47+$C47-SUM($BA47:BA47)&gt;S46+AD47,S46+AD47-AP47,$C47-SUM($BA47:BA47))))</f>
        <v>0</v>
      </c>
      <c r="BC47" s="106">
        <f t="shared" si="150"/>
        <v>0</v>
      </c>
      <c r="BD47" s="106">
        <f t="shared" si="150"/>
        <v>635</v>
      </c>
      <c r="BE47" s="106">
        <f t="shared" si="150"/>
        <v>0</v>
      </c>
      <c r="BF47" s="106">
        <f t="shared" si="150"/>
        <v>0</v>
      </c>
      <c r="BG47" s="106">
        <f t="shared" si="150"/>
        <v>0</v>
      </c>
      <c r="BH47" s="106">
        <f t="shared" si="150"/>
        <v>0</v>
      </c>
      <c r="BI47" s="106">
        <f t="shared" si="150"/>
        <v>0</v>
      </c>
      <c r="BJ47" s="106">
        <f t="shared" si="150"/>
        <v>0</v>
      </c>
    </row>
    <row r="48" ht="11.25" customHeight="1">
      <c r="A48" s="102">
        <f t="shared" si="16"/>
        <v>28</v>
      </c>
      <c r="B48" s="103">
        <f t="shared" si="17"/>
        <v>46327</v>
      </c>
      <c r="C48" s="104">
        <f>IF(A48="","",IF(snowball,IF(($E$5-AY48)&lt;0,0,$E$5-AY48),0)+D48)</f>
        <v>635</v>
      </c>
      <c r="D48" s="105"/>
      <c r="E48" s="106">
        <f t="shared" ref="E48:N48" si="151">AO48+BA48</f>
        <v>0</v>
      </c>
      <c r="F48" s="106">
        <f t="shared" si="151"/>
        <v>0</v>
      </c>
      <c r="G48" s="106">
        <f t="shared" si="151"/>
        <v>0</v>
      </c>
      <c r="H48" s="106">
        <f t="shared" si="151"/>
        <v>690</v>
      </c>
      <c r="I48" s="106">
        <f t="shared" si="151"/>
        <v>110</v>
      </c>
      <c r="J48" s="106">
        <f t="shared" si="151"/>
        <v>0</v>
      </c>
      <c r="K48" s="106">
        <f t="shared" si="151"/>
        <v>0</v>
      </c>
      <c r="L48" s="106">
        <f t="shared" si="151"/>
        <v>0</v>
      </c>
      <c r="M48" s="106">
        <f t="shared" si="151"/>
        <v>0</v>
      </c>
      <c r="N48" s="106">
        <f t="shared" si="151"/>
        <v>0</v>
      </c>
      <c r="P48" s="107">
        <f t="shared" si="11"/>
        <v>9000.57</v>
      </c>
      <c r="R48" s="106">
        <f t="shared" ref="R48:AA48" si="152">IF(E$8=0,0,ROUND(R47-(E48-AC48),2))</f>
        <v>0</v>
      </c>
      <c r="S48" s="106">
        <f t="shared" si="152"/>
        <v>0</v>
      </c>
      <c r="T48" s="106">
        <f t="shared" si="152"/>
        <v>0</v>
      </c>
      <c r="U48" s="106">
        <f t="shared" si="152"/>
        <v>286.69</v>
      </c>
      <c r="V48" s="106">
        <f t="shared" si="152"/>
        <v>8713.88</v>
      </c>
      <c r="W48" s="106">
        <f t="shared" si="152"/>
        <v>0</v>
      </c>
      <c r="X48" s="106">
        <f t="shared" si="152"/>
        <v>0</v>
      </c>
      <c r="Y48" s="106">
        <f t="shared" si="152"/>
        <v>0</v>
      </c>
      <c r="Z48" s="106">
        <f t="shared" si="152"/>
        <v>0</v>
      </c>
      <c r="AA48" s="106">
        <f t="shared" si="152"/>
        <v>0</v>
      </c>
      <c r="AC48" s="106">
        <f t="shared" ref="AC48:AL48" si="153">ROUND(R47*E$9/12,2)</f>
        <v>0</v>
      </c>
      <c r="AD48" s="106">
        <f t="shared" si="153"/>
        <v>0</v>
      </c>
      <c r="AE48" s="106">
        <f t="shared" si="153"/>
        <v>0</v>
      </c>
      <c r="AF48" s="106">
        <f t="shared" si="153"/>
        <v>9.67</v>
      </c>
      <c r="AG48" s="106">
        <f t="shared" si="153"/>
        <v>98.16</v>
      </c>
      <c r="AH48" s="106">
        <f t="shared" si="153"/>
        <v>0</v>
      </c>
      <c r="AI48" s="106">
        <f t="shared" si="153"/>
        <v>0</v>
      </c>
      <c r="AJ48" s="106">
        <f t="shared" si="153"/>
        <v>0</v>
      </c>
      <c r="AK48" s="106">
        <f t="shared" si="153"/>
        <v>0</v>
      </c>
      <c r="AL48" s="106">
        <f t="shared" si="153"/>
        <v>0</v>
      </c>
      <c r="AM48" s="106">
        <f t="shared" si="21"/>
        <v>107.83</v>
      </c>
      <c r="AO48" s="106">
        <f t="shared" ref="AO48:AX48" si="154">IF(R47&gt;0,IF((R47+AC48)&lt;E$10,R47+AC48,E$10),0)</f>
        <v>0</v>
      </c>
      <c r="AP48" s="106">
        <f t="shared" si="154"/>
        <v>0</v>
      </c>
      <c r="AQ48" s="106">
        <f t="shared" si="154"/>
        <v>0</v>
      </c>
      <c r="AR48" s="106">
        <f t="shared" si="154"/>
        <v>55</v>
      </c>
      <c r="AS48" s="106">
        <f t="shared" si="154"/>
        <v>110</v>
      </c>
      <c r="AT48" s="106">
        <f t="shared" si="154"/>
        <v>0</v>
      </c>
      <c r="AU48" s="106">
        <f t="shared" si="154"/>
        <v>0</v>
      </c>
      <c r="AV48" s="106">
        <f t="shared" si="154"/>
        <v>0</v>
      </c>
      <c r="AW48" s="106">
        <f t="shared" si="154"/>
        <v>0</v>
      </c>
      <c r="AX48" s="106">
        <f t="shared" si="154"/>
        <v>0</v>
      </c>
      <c r="AY48" s="106">
        <f t="shared" si="23"/>
        <v>165</v>
      </c>
      <c r="BA48" s="108">
        <f t="shared" si="24"/>
        <v>0</v>
      </c>
      <c r="BB48" s="106">
        <f t="shared" ref="BB48:BJ48" si="155">IF(S47&lt;=0,0,IF($C48&lt;=SUM($BA48:BA48),0,IF(AP48+$C48-SUM($BA48:BA48)&gt;S47+AD48,S47+AD48-AP48,$C48-SUM($BA48:BA48))))</f>
        <v>0</v>
      </c>
      <c r="BC48" s="106">
        <f t="shared" si="155"/>
        <v>0</v>
      </c>
      <c r="BD48" s="106">
        <f t="shared" si="155"/>
        <v>635</v>
      </c>
      <c r="BE48" s="106">
        <f t="shared" si="155"/>
        <v>0</v>
      </c>
      <c r="BF48" s="106">
        <f t="shared" si="155"/>
        <v>0</v>
      </c>
      <c r="BG48" s="106">
        <f t="shared" si="155"/>
        <v>0</v>
      </c>
      <c r="BH48" s="106">
        <f t="shared" si="155"/>
        <v>0</v>
      </c>
      <c r="BI48" s="106">
        <f t="shared" si="155"/>
        <v>0</v>
      </c>
      <c r="BJ48" s="106">
        <f t="shared" si="155"/>
        <v>0</v>
      </c>
    </row>
    <row r="49" ht="11.25" customHeight="1">
      <c r="A49" s="102">
        <f t="shared" si="16"/>
        <v>29</v>
      </c>
      <c r="B49" s="103">
        <f t="shared" si="17"/>
        <v>46357</v>
      </c>
      <c r="C49" s="104">
        <f>IF(A49="","",IF(snowball,IF(($E$5-AY49)&lt;0,0,$E$5-AY49),0)+D49)</f>
        <v>635</v>
      </c>
      <c r="D49" s="105"/>
      <c r="E49" s="106">
        <f t="shared" ref="E49:N49" si="156">AO49+BA49</f>
        <v>0</v>
      </c>
      <c r="F49" s="106">
        <f t="shared" si="156"/>
        <v>0</v>
      </c>
      <c r="G49" s="106">
        <f t="shared" si="156"/>
        <v>0</v>
      </c>
      <c r="H49" s="106">
        <f t="shared" si="156"/>
        <v>289.56</v>
      </c>
      <c r="I49" s="106">
        <f t="shared" si="156"/>
        <v>510.44</v>
      </c>
      <c r="J49" s="106">
        <f t="shared" si="156"/>
        <v>0</v>
      </c>
      <c r="K49" s="106">
        <f t="shared" si="156"/>
        <v>0</v>
      </c>
      <c r="L49" s="106">
        <f t="shared" si="156"/>
        <v>0</v>
      </c>
      <c r="M49" s="106">
        <f t="shared" si="156"/>
        <v>0</v>
      </c>
      <c r="N49" s="106">
        <f t="shared" si="156"/>
        <v>0</v>
      </c>
      <c r="P49" s="107">
        <f t="shared" si="11"/>
        <v>8301.47</v>
      </c>
      <c r="R49" s="106">
        <f t="shared" ref="R49:AA49" si="157">IF(E$8=0,0,ROUND(R48-(E49-AC49),2))</f>
        <v>0</v>
      </c>
      <c r="S49" s="106">
        <f t="shared" si="157"/>
        <v>0</v>
      </c>
      <c r="T49" s="106">
        <f t="shared" si="157"/>
        <v>0</v>
      </c>
      <c r="U49" s="106">
        <f t="shared" si="157"/>
        <v>0</v>
      </c>
      <c r="V49" s="106">
        <f t="shared" si="157"/>
        <v>8301.47</v>
      </c>
      <c r="W49" s="106">
        <f t="shared" si="157"/>
        <v>0</v>
      </c>
      <c r="X49" s="106">
        <f t="shared" si="157"/>
        <v>0</v>
      </c>
      <c r="Y49" s="106">
        <f t="shared" si="157"/>
        <v>0</v>
      </c>
      <c r="Z49" s="106">
        <f t="shared" si="157"/>
        <v>0</v>
      </c>
      <c r="AA49" s="106">
        <f t="shared" si="157"/>
        <v>0</v>
      </c>
      <c r="AC49" s="106">
        <f t="shared" ref="AC49:AL49" si="158">ROUND(R48*E$9/12,2)</f>
        <v>0</v>
      </c>
      <c r="AD49" s="106">
        <f t="shared" si="158"/>
        <v>0</v>
      </c>
      <c r="AE49" s="106">
        <f t="shared" si="158"/>
        <v>0</v>
      </c>
      <c r="AF49" s="106">
        <f t="shared" si="158"/>
        <v>2.87</v>
      </c>
      <c r="AG49" s="106">
        <f t="shared" si="158"/>
        <v>98.03</v>
      </c>
      <c r="AH49" s="106">
        <f t="shared" si="158"/>
        <v>0</v>
      </c>
      <c r="AI49" s="106">
        <f t="shared" si="158"/>
        <v>0</v>
      </c>
      <c r="AJ49" s="106">
        <f t="shared" si="158"/>
        <v>0</v>
      </c>
      <c r="AK49" s="106">
        <f t="shared" si="158"/>
        <v>0</v>
      </c>
      <c r="AL49" s="106">
        <f t="shared" si="158"/>
        <v>0</v>
      </c>
      <c r="AM49" s="106">
        <f t="shared" si="21"/>
        <v>100.9</v>
      </c>
      <c r="AO49" s="106">
        <f t="shared" ref="AO49:AX49" si="159">IF(R48&gt;0,IF((R48+AC49)&lt;E$10,R48+AC49,E$10),0)</f>
        <v>0</v>
      </c>
      <c r="AP49" s="106">
        <f t="shared" si="159"/>
        <v>0</v>
      </c>
      <c r="AQ49" s="106">
        <f t="shared" si="159"/>
        <v>0</v>
      </c>
      <c r="AR49" s="106">
        <f t="shared" si="159"/>
        <v>55</v>
      </c>
      <c r="AS49" s="106">
        <f t="shared" si="159"/>
        <v>110</v>
      </c>
      <c r="AT49" s="106">
        <f t="shared" si="159"/>
        <v>0</v>
      </c>
      <c r="AU49" s="106">
        <f t="shared" si="159"/>
        <v>0</v>
      </c>
      <c r="AV49" s="106">
        <f t="shared" si="159"/>
        <v>0</v>
      </c>
      <c r="AW49" s="106">
        <f t="shared" si="159"/>
        <v>0</v>
      </c>
      <c r="AX49" s="106">
        <f t="shared" si="159"/>
        <v>0</v>
      </c>
      <c r="AY49" s="106">
        <f t="shared" si="23"/>
        <v>165</v>
      </c>
      <c r="BA49" s="108">
        <f t="shared" si="24"/>
        <v>0</v>
      </c>
      <c r="BB49" s="106">
        <f t="shared" ref="BB49:BJ49" si="160">IF(S48&lt;=0,0,IF($C49&lt;=SUM($BA49:BA49),0,IF(AP49+$C49-SUM($BA49:BA49)&gt;S48+AD49,S48+AD49-AP49,$C49-SUM($BA49:BA49))))</f>
        <v>0</v>
      </c>
      <c r="BC49" s="106">
        <f t="shared" si="160"/>
        <v>0</v>
      </c>
      <c r="BD49" s="106">
        <f t="shared" si="160"/>
        <v>234.56</v>
      </c>
      <c r="BE49" s="106">
        <f t="shared" si="160"/>
        <v>400.44</v>
      </c>
      <c r="BF49" s="106">
        <f t="shared" si="160"/>
        <v>0</v>
      </c>
      <c r="BG49" s="106">
        <f t="shared" si="160"/>
        <v>0</v>
      </c>
      <c r="BH49" s="106">
        <f t="shared" si="160"/>
        <v>0</v>
      </c>
      <c r="BI49" s="106">
        <f t="shared" si="160"/>
        <v>0</v>
      </c>
      <c r="BJ49" s="106">
        <f t="shared" si="160"/>
        <v>0</v>
      </c>
    </row>
    <row r="50" ht="11.25" customHeight="1">
      <c r="A50" s="102">
        <f t="shared" si="16"/>
        <v>30</v>
      </c>
      <c r="B50" s="103">
        <f t="shared" si="17"/>
        <v>46388</v>
      </c>
      <c r="C50" s="104">
        <f>IF(A50="","",IF(snowball,IF(($E$5-AY50)&lt;0,0,$E$5-AY50),0)+D50)</f>
        <v>690</v>
      </c>
      <c r="D50" s="105"/>
      <c r="E50" s="106">
        <f t="shared" ref="E50:N50" si="161">AO50+BA50</f>
        <v>0</v>
      </c>
      <c r="F50" s="106">
        <f t="shared" si="161"/>
        <v>0</v>
      </c>
      <c r="G50" s="106">
        <f t="shared" si="161"/>
        <v>0</v>
      </c>
      <c r="H50" s="106">
        <f t="shared" si="161"/>
        <v>0</v>
      </c>
      <c r="I50" s="106">
        <f t="shared" si="161"/>
        <v>800</v>
      </c>
      <c r="J50" s="106">
        <f t="shared" si="161"/>
        <v>0</v>
      </c>
      <c r="K50" s="106">
        <f t="shared" si="161"/>
        <v>0</v>
      </c>
      <c r="L50" s="106">
        <f t="shared" si="161"/>
        <v>0</v>
      </c>
      <c r="M50" s="106">
        <f t="shared" si="161"/>
        <v>0</v>
      </c>
      <c r="N50" s="106">
        <f t="shared" si="161"/>
        <v>0</v>
      </c>
      <c r="P50" s="107">
        <f t="shared" si="11"/>
        <v>7594.86</v>
      </c>
      <c r="R50" s="106">
        <f t="shared" ref="R50:AA50" si="162">IF(E$8=0,0,ROUND(R49-(E50-AC50),2))</f>
        <v>0</v>
      </c>
      <c r="S50" s="106">
        <f t="shared" si="162"/>
        <v>0</v>
      </c>
      <c r="T50" s="106">
        <f t="shared" si="162"/>
        <v>0</v>
      </c>
      <c r="U50" s="106">
        <f t="shared" si="162"/>
        <v>0</v>
      </c>
      <c r="V50" s="106">
        <f t="shared" si="162"/>
        <v>7594.86</v>
      </c>
      <c r="W50" s="106">
        <f t="shared" si="162"/>
        <v>0</v>
      </c>
      <c r="X50" s="106">
        <f t="shared" si="162"/>
        <v>0</v>
      </c>
      <c r="Y50" s="106">
        <f t="shared" si="162"/>
        <v>0</v>
      </c>
      <c r="Z50" s="106">
        <f t="shared" si="162"/>
        <v>0</v>
      </c>
      <c r="AA50" s="106">
        <f t="shared" si="162"/>
        <v>0</v>
      </c>
      <c r="AC50" s="106">
        <f t="shared" ref="AC50:AL50" si="163">ROUND(R49*E$9/12,2)</f>
        <v>0</v>
      </c>
      <c r="AD50" s="106">
        <f t="shared" si="163"/>
        <v>0</v>
      </c>
      <c r="AE50" s="106">
        <f t="shared" si="163"/>
        <v>0</v>
      </c>
      <c r="AF50" s="106">
        <f t="shared" si="163"/>
        <v>0</v>
      </c>
      <c r="AG50" s="106">
        <f t="shared" si="163"/>
        <v>93.39</v>
      </c>
      <c r="AH50" s="106">
        <f t="shared" si="163"/>
        <v>0</v>
      </c>
      <c r="AI50" s="106">
        <f t="shared" si="163"/>
        <v>0</v>
      </c>
      <c r="AJ50" s="106">
        <f t="shared" si="163"/>
        <v>0</v>
      </c>
      <c r="AK50" s="106">
        <f t="shared" si="163"/>
        <v>0</v>
      </c>
      <c r="AL50" s="106">
        <f t="shared" si="163"/>
        <v>0</v>
      </c>
      <c r="AM50" s="106">
        <f t="shared" si="21"/>
        <v>93.39</v>
      </c>
      <c r="AO50" s="106">
        <f t="shared" ref="AO50:AX50" si="164">IF(R49&gt;0,IF((R49+AC50)&lt;E$10,R49+AC50,E$10),0)</f>
        <v>0</v>
      </c>
      <c r="AP50" s="106">
        <f t="shared" si="164"/>
        <v>0</v>
      </c>
      <c r="AQ50" s="106">
        <f t="shared" si="164"/>
        <v>0</v>
      </c>
      <c r="AR50" s="106">
        <f t="shared" si="164"/>
        <v>0</v>
      </c>
      <c r="AS50" s="106">
        <f t="shared" si="164"/>
        <v>110</v>
      </c>
      <c r="AT50" s="106">
        <f t="shared" si="164"/>
        <v>0</v>
      </c>
      <c r="AU50" s="106">
        <f t="shared" si="164"/>
        <v>0</v>
      </c>
      <c r="AV50" s="106">
        <f t="shared" si="164"/>
        <v>0</v>
      </c>
      <c r="AW50" s="106">
        <f t="shared" si="164"/>
        <v>0</v>
      </c>
      <c r="AX50" s="106">
        <f t="shared" si="164"/>
        <v>0</v>
      </c>
      <c r="AY50" s="106">
        <f t="shared" si="23"/>
        <v>110</v>
      </c>
      <c r="BA50" s="108">
        <f t="shared" si="24"/>
        <v>0</v>
      </c>
      <c r="BB50" s="106">
        <f t="shared" ref="BB50:BJ50" si="165">IF(S49&lt;=0,0,IF($C50&lt;=SUM($BA50:BA50),0,IF(AP50+$C50-SUM($BA50:BA50)&gt;S49+AD50,S49+AD50-AP50,$C50-SUM($BA50:BA50))))</f>
        <v>0</v>
      </c>
      <c r="BC50" s="106">
        <f t="shared" si="165"/>
        <v>0</v>
      </c>
      <c r="BD50" s="106">
        <f t="shared" si="165"/>
        <v>0</v>
      </c>
      <c r="BE50" s="106">
        <f t="shared" si="165"/>
        <v>690</v>
      </c>
      <c r="BF50" s="106">
        <f t="shared" si="165"/>
        <v>0</v>
      </c>
      <c r="BG50" s="106">
        <f t="shared" si="165"/>
        <v>0</v>
      </c>
      <c r="BH50" s="106">
        <f t="shared" si="165"/>
        <v>0</v>
      </c>
      <c r="BI50" s="106">
        <f t="shared" si="165"/>
        <v>0</v>
      </c>
      <c r="BJ50" s="106">
        <f t="shared" si="165"/>
        <v>0</v>
      </c>
    </row>
    <row r="51" ht="11.25" customHeight="1">
      <c r="A51" s="102">
        <f t="shared" si="16"/>
        <v>31</v>
      </c>
      <c r="B51" s="103">
        <f t="shared" si="17"/>
        <v>46419</v>
      </c>
      <c r="C51" s="104">
        <f>IF(A51="","",IF(snowball,IF(($E$5-AY51)&lt;0,0,$E$5-AY51),0)+D51)</f>
        <v>690</v>
      </c>
      <c r="D51" s="105"/>
      <c r="E51" s="106">
        <f t="shared" ref="E51:N51" si="166">AO51+BA51</f>
        <v>0</v>
      </c>
      <c r="F51" s="106">
        <f t="shared" si="166"/>
        <v>0</v>
      </c>
      <c r="G51" s="106">
        <f t="shared" si="166"/>
        <v>0</v>
      </c>
      <c r="H51" s="106">
        <f t="shared" si="166"/>
        <v>0</v>
      </c>
      <c r="I51" s="106">
        <f t="shared" si="166"/>
        <v>800</v>
      </c>
      <c r="J51" s="106">
        <f t="shared" si="166"/>
        <v>0</v>
      </c>
      <c r="K51" s="106">
        <f t="shared" si="166"/>
        <v>0</v>
      </c>
      <c r="L51" s="106">
        <f t="shared" si="166"/>
        <v>0</v>
      </c>
      <c r="M51" s="106">
        <f t="shared" si="166"/>
        <v>0</v>
      </c>
      <c r="N51" s="106">
        <f t="shared" si="166"/>
        <v>0</v>
      </c>
      <c r="P51" s="107">
        <f t="shared" si="11"/>
        <v>6880.3</v>
      </c>
      <c r="R51" s="106">
        <f t="shared" ref="R51:AA51" si="167">IF(E$8=0,0,ROUND(R50-(E51-AC51),2))</f>
        <v>0</v>
      </c>
      <c r="S51" s="106">
        <f t="shared" si="167"/>
        <v>0</v>
      </c>
      <c r="T51" s="106">
        <f t="shared" si="167"/>
        <v>0</v>
      </c>
      <c r="U51" s="106">
        <f t="shared" si="167"/>
        <v>0</v>
      </c>
      <c r="V51" s="106">
        <f t="shared" si="167"/>
        <v>6880.3</v>
      </c>
      <c r="W51" s="106">
        <f t="shared" si="167"/>
        <v>0</v>
      </c>
      <c r="X51" s="106">
        <f t="shared" si="167"/>
        <v>0</v>
      </c>
      <c r="Y51" s="106">
        <f t="shared" si="167"/>
        <v>0</v>
      </c>
      <c r="Z51" s="106">
        <f t="shared" si="167"/>
        <v>0</v>
      </c>
      <c r="AA51" s="106">
        <f t="shared" si="167"/>
        <v>0</v>
      </c>
      <c r="AC51" s="106">
        <f t="shared" ref="AC51:AL51" si="168">ROUND(R50*E$9/12,2)</f>
        <v>0</v>
      </c>
      <c r="AD51" s="106">
        <f t="shared" si="168"/>
        <v>0</v>
      </c>
      <c r="AE51" s="106">
        <f t="shared" si="168"/>
        <v>0</v>
      </c>
      <c r="AF51" s="106">
        <f t="shared" si="168"/>
        <v>0</v>
      </c>
      <c r="AG51" s="106">
        <f t="shared" si="168"/>
        <v>85.44</v>
      </c>
      <c r="AH51" s="106">
        <f t="shared" si="168"/>
        <v>0</v>
      </c>
      <c r="AI51" s="106">
        <f t="shared" si="168"/>
        <v>0</v>
      </c>
      <c r="AJ51" s="106">
        <f t="shared" si="168"/>
        <v>0</v>
      </c>
      <c r="AK51" s="106">
        <f t="shared" si="168"/>
        <v>0</v>
      </c>
      <c r="AL51" s="106">
        <f t="shared" si="168"/>
        <v>0</v>
      </c>
      <c r="AM51" s="106">
        <f t="shared" si="21"/>
        <v>85.44</v>
      </c>
      <c r="AO51" s="106">
        <f t="shared" ref="AO51:AX51" si="169">IF(R50&gt;0,IF((R50+AC51)&lt;E$10,R50+AC51,E$10),0)</f>
        <v>0</v>
      </c>
      <c r="AP51" s="106">
        <f t="shared" si="169"/>
        <v>0</v>
      </c>
      <c r="AQ51" s="106">
        <f t="shared" si="169"/>
        <v>0</v>
      </c>
      <c r="AR51" s="106">
        <f t="shared" si="169"/>
        <v>0</v>
      </c>
      <c r="AS51" s="106">
        <f t="shared" si="169"/>
        <v>110</v>
      </c>
      <c r="AT51" s="106">
        <f t="shared" si="169"/>
        <v>0</v>
      </c>
      <c r="AU51" s="106">
        <f t="shared" si="169"/>
        <v>0</v>
      </c>
      <c r="AV51" s="106">
        <f t="shared" si="169"/>
        <v>0</v>
      </c>
      <c r="AW51" s="106">
        <f t="shared" si="169"/>
        <v>0</v>
      </c>
      <c r="AX51" s="106">
        <f t="shared" si="169"/>
        <v>0</v>
      </c>
      <c r="AY51" s="106">
        <f t="shared" si="23"/>
        <v>110</v>
      </c>
      <c r="BA51" s="108">
        <f t="shared" si="24"/>
        <v>0</v>
      </c>
      <c r="BB51" s="106">
        <f t="shared" ref="BB51:BJ51" si="170">IF(S50&lt;=0,0,IF($C51&lt;=SUM($BA51:BA51),0,IF(AP51+$C51-SUM($BA51:BA51)&gt;S50+AD51,S50+AD51-AP51,$C51-SUM($BA51:BA51))))</f>
        <v>0</v>
      </c>
      <c r="BC51" s="106">
        <f t="shared" si="170"/>
        <v>0</v>
      </c>
      <c r="BD51" s="106">
        <f t="shared" si="170"/>
        <v>0</v>
      </c>
      <c r="BE51" s="106">
        <f t="shared" si="170"/>
        <v>690</v>
      </c>
      <c r="BF51" s="106">
        <f t="shared" si="170"/>
        <v>0</v>
      </c>
      <c r="BG51" s="106">
        <f t="shared" si="170"/>
        <v>0</v>
      </c>
      <c r="BH51" s="106">
        <f t="shared" si="170"/>
        <v>0</v>
      </c>
      <c r="BI51" s="106">
        <f t="shared" si="170"/>
        <v>0</v>
      </c>
      <c r="BJ51" s="106">
        <f t="shared" si="170"/>
        <v>0</v>
      </c>
    </row>
    <row r="52" ht="11.25" customHeight="1">
      <c r="A52" s="102">
        <f t="shared" si="16"/>
        <v>32</v>
      </c>
      <c r="B52" s="103">
        <f t="shared" si="17"/>
        <v>46447</v>
      </c>
      <c r="C52" s="104">
        <f>IF(A52="","",IF(snowball,IF(($E$5-AY52)&lt;0,0,$E$5-AY52),0)+D52)</f>
        <v>690</v>
      </c>
      <c r="D52" s="105"/>
      <c r="E52" s="106">
        <f t="shared" ref="E52:N52" si="171">AO52+BA52</f>
        <v>0</v>
      </c>
      <c r="F52" s="106">
        <f t="shared" si="171"/>
        <v>0</v>
      </c>
      <c r="G52" s="106">
        <f t="shared" si="171"/>
        <v>0</v>
      </c>
      <c r="H52" s="106">
        <f t="shared" si="171"/>
        <v>0</v>
      </c>
      <c r="I52" s="106">
        <f t="shared" si="171"/>
        <v>800</v>
      </c>
      <c r="J52" s="106">
        <f t="shared" si="171"/>
        <v>0</v>
      </c>
      <c r="K52" s="106">
        <f t="shared" si="171"/>
        <v>0</v>
      </c>
      <c r="L52" s="106">
        <f t="shared" si="171"/>
        <v>0</v>
      </c>
      <c r="M52" s="106">
        <f t="shared" si="171"/>
        <v>0</v>
      </c>
      <c r="N52" s="106">
        <f t="shared" si="171"/>
        <v>0</v>
      </c>
      <c r="P52" s="107">
        <f t="shared" si="11"/>
        <v>6157.7</v>
      </c>
      <c r="R52" s="106">
        <f t="shared" ref="R52:AA52" si="172">IF(E$8=0,0,ROUND(R51-(E52-AC52),2))</f>
        <v>0</v>
      </c>
      <c r="S52" s="106">
        <f t="shared" si="172"/>
        <v>0</v>
      </c>
      <c r="T52" s="106">
        <f t="shared" si="172"/>
        <v>0</v>
      </c>
      <c r="U52" s="106">
        <f t="shared" si="172"/>
        <v>0</v>
      </c>
      <c r="V52" s="106">
        <f t="shared" si="172"/>
        <v>6157.7</v>
      </c>
      <c r="W52" s="106">
        <f t="shared" si="172"/>
        <v>0</v>
      </c>
      <c r="X52" s="106">
        <f t="shared" si="172"/>
        <v>0</v>
      </c>
      <c r="Y52" s="106">
        <f t="shared" si="172"/>
        <v>0</v>
      </c>
      <c r="Z52" s="106">
        <f t="shared" si="172"/>
        <v>0</v>
      </c>
      <c r="AA52" s="106">
        <f t="shared" si="172"/>
        <v>0</v>
      </c>
      <c r="AC52" s="106">
        <f t="shared" ref="AC52:AL52" si="173">ROUND(R51*E$9/12,2)</f>
        <v>0</v>
      </c>
      <c r="AD52" s="106">
        <f t="shared" si="173"/>
        <v>0</v>
      </c>
      <c r="AE52" s="106">
        <f t="shared" si="173"/>
        <v>0</v>
      </c>
      <c r="AF52" s="106">
        <f t="shared" si="173"/>
        <v>0</v>
      </c>
      <c r="AG52" s="106">
        <f t="shared" si="173"/>
        <v>77.4</v>
      </c>
      <c r="AH52" s="106">
        <f t="shared" si="173"/>
        <v>0</v>
      </c>
      <c r="AI52" s="106">
        <f t="shared" si="173"/>
        <v>0</v>
      </c>
      <c r="AJ52" s="106">
        <f t="shared" si="173"/>
        <v>0</v>
      </c>
      <c r="AK52" s="106">
        <f t="shared" si="173"/>
        <v>0</v>
      </c>
      <c r="AL52" s="106">
        <f t="shared" si="173"/>
        <v>0</v>
      </c>
      <c r="AM52" s="106">
        <f t="shared" si="21"/>
        <v>77.4</v>
      </c>
      <c r="AO52" s="106">
        <f t="shared" ref="AO52:AX52" si="174">IF(R51&gt;0,IF((R51+AC52)&lt;E$10,R51+AC52,E$10),0)</f>
        <v>0</v>
      </c>
      <c r="AP52" s="106">
        <f t="shared" si="174"/>
        <v>0</v>
      </c>
      <c r="AQ52" s="106">
        <f t="shared" si="174"/>
        <v>0</v>
      </c>
      <c r="AR52" s="106">
        <f t="shared" si="174"/>
        <v>0</v>
      </c>
      <c r="AS52" s="106">
        <f t="shared" si="174"/>
        <v>110</v>
      </c>
      <c r="AT52" s="106">
        <f t="shared" si="174"/>
        <v>0</v>
      </c>
      <c r="AU52" s="106">
        <f t="shared" si="174"/>
        <v>0</v>
      </c>
      <c r="AV52" s="106">
        <f t="shared" si="174"/>
        <v>0</v>
      </c>
      <c r="AW52" s="106">
        <f t="shared" si="174"/>
        <v>0</v>
      </c>
      <c r="AX52" s="106">
        <f t="shared" si="174"/>
        <v>0</v>
      </c>
      <c r="AY52" s="106">
        <f t="shared" si="23"/>
        <v>110</v>
      </c>
      <c r="BA52" s="108">
        <f t="shared" si="24"/>
        <v>0</v>
      </c>
      <c r="BB52" s="106">
        <f t="shared" ref="BB52:BJ52" si="175">IF(S51&lt;=0,0,IF($C52&lt;=SUM($BA52:BA52),0,IF(AP52+$C52-SUM($BA52:BA52)&gt;S51+AD52,S51+AD52-AP52,$C52-SUM($BA52:BA52))))</f>
        <v>0</v>
      </c>
      <c r="BC52" s="106">
        <f t="shared" si="175"/>
        <v>0</v>
      </c>
      <c r="BD52" s="106">
        <f t="shared" si="175"/>
        <v>0</v>
      </c>
      <c r="BE52" s="106">
        <f t="shared" si="175"/>
        <v>690</v>
      </c>
      <c r="BF52" s="106">
        <f t="shared" si="175"/>
        <v>0</v>
      </c>
      <c r="BG52" s="106">
        <f t="shared" si="175"/>
        <v>0</v>
      </c>
      <c r="BH52" s="106">
        <f t="shared" si="175"/>
        <v>0</v>
      </c>
      <c r="BI52" s="106">
        <f t="shared" si="175"/>
        <v>0</v>
      </c>
      <c r="BJ52" s="106">
        <f t="shared" si="175"/>
        <v>0</v>
      </c>
    </row>
    <row r="53" ht="11.25" customHeight="1">
      <c r="A53" s="102">
        <f t="shared" si="16"/>
        <v>33</v>
      </c>
      <c r="B53" s="103">
        <f t="shared" si="17"/>
        <v>46478</v>
      </c>
      <c r="C53" s="104">
        <f>IF(A53="","",IF(snowball,IF(($E$5-AY53)&lt;0,0,$E$5-AY53),0)+D53)</f>
        <v>690</v>
      </c>
      <c r="D53" s="105"/>
      <c r="E53" s="106">
        <f t="shared" ref="E53:N53" si="176">AO53+BA53</f>
        <v>0</v>
      </c>
      <c r="F53" s="106">
        <f t="shared" si="176"/>
        <v>0</v>
      </c>
      <c r="G53" s="106">
        <f t="shared" si="176"/>
        <v>0</v>
      </c>
      <c r="H53" s="106">
        <f t="shared" si="176"/>
        <v>0</v>
      </c>
      <c r="I53" s="106">
        <f t="shared" si="176"/>
        <v>800</v>
      </c>
      <c r="J53" s="106">
        <f t="shared" si="176"/>
        <v>0</v>
      </c>
      <c r="K53" s="106">
        <f t="shared" si="176"/>
        <v>0</v>
      </c>
      <c r="L53" s="106">
        <f t="shared" si="176"/>
        <v>0</v>
      </c>
      <c r="M53" s="106">
        <f t="shared" si="176"/>
        <v>0</v>
      </c>
      <c r="N53" s="106">
        <f t="shared" si="176"/>
        <v>0</v>
      </c>
      <c r="P53" s="107">
        <f t="shared" si="11"/>
        <v>5426.97</v>
      </c>
      <c r="R53" s="106">
        <f t="shared" ref="R53:AA53" si="177">IF(E$8=0,0,ROUND(R52-(E53-AC53),2))</f>
        <v>0</v>
      </c>
      <c r="S53" s="106">
        <f t="shared" si="177"/>
        <v>0</v>
      </c>
      <c r="T53" s="106">
        <f t="shared" si="177"/>
        <v>0</v>
      </c>
      <c r="U53" s="106">
        <f t="shared" si="177"/>
        <v>0</v>
      </c>
      <c r="V53" s="106">
        <f t="shared" si="177"/>
        <v>5426.97</v>
      </c>
      <c r="W53" s="106">
        <f t="shared" si="177"/>
        <v>0</v>
      </c>
      <c r="X53" s="106">
        <f t="shared" si="177"/>
        <v>0</v>
      </c>
      <c r="Y53" s="106">
        <f t="shared" si="177"/>
        <v>0</v>
      </c>
      <c r="Z53" s="106">
        <f t="shared" si="177"/>
        <v>0</v>
      </c>
      <c r="AA53" s="106">
        <f t="shared" si="177"/>
        <v>0</v>
      </c>
      <c r="AC53" s="106">
        <f t="shared" ref="AC53:AL53" si="178">ROUND(R52*E$9/12,2)</f>
        <v>0</v>
      </c>
      <c r="AD53" s="106">
        <f t="shared" si="178"/>
        <v>0</v>
      </c>
      <c r="AE53" s="106">
        <f t="shared" si="178"/>
        <v>0</v>
      </c>
      <c r="AF53" s="106">
        <f t="shared" si="178"/>
        <v>0</v>
      </c>
      <c r="AG53" s="106">
        <f t="shared" si="178"/>
        <v>69.27</v>
      </c>
      <c r="AH53" s="106">
        <f t="shared" si="178"/>
        <v>0</v>
      </c>
      <c r="AI53" s="106">
        <f t="shared" si="178"/>
        <v>0</v>
      </c>
      <c r="AJ53" s="106">
        <f t="shared" si="178"/>
        <v>0</v>
      </c>
      <c r="AK53" s="106">
        <f t="shared" si="178"/>
        <v>0</v>
      </c>
      <c r="AL53" s="106">
        <f t="shared" si="178"/>
        <v>0</v>
      </c>
      <c r="AM53" s="106">
        <f t="shared" si="21"/>
        <v>69.27</v>
      </c>
      <c r="AO53" s="106">
        <f t="shared" ref="AO53:AX53" si="179">IF(R52&gt;0,IF((R52+AC53)&lt;E$10,R52+AC53,E$10),0)</f>
        <v>0</v>
      </c>
      <c r="AP53" s="106">
        <f t="shared" si="179"/>
        <v>0</v>
      </c>
      <c r="AQ53" s="106">
        <f t="shared" si="179"/>
        <v>0</v>
      </c>
      <c r="AR53" s="106">
        <f t="shared" si="179"/>
        <v>0</v>
      </c>
      <c r="AS53" s="106">
        <f t="shared" si="179"/>
        <v>110</v>
      </c>
      <c r="AT53" s="106">
        <f t="shared" si="179"/>
        <v>0</v>
      </c>
      <c r="AU53" s="106">
        <f t="shared" si="179"/>
        <v>0</v>
      </c>
      <c r="AV53" s="106">
        <f t="shared" si="179"/>
        <v>0</v>
      </c>
      <c r="AW53" s="106">
        <f t="shared" si="179"/>
        <v>0</v>
      </c>
      <c r="AX53" s="106">
        <f t="shared" si="179"/>
        <v>0</v>
      </c>
      <c r="AY53" s="106">
        <f t="shared" si="23"/>
        <v>110</v>
      </c>
      <c r="BA53" s="108">
        <f t="shared" si="24"/>
        <v>0</v>
      </c>
      <c r="BB53" s="106">
        <f t="shared" ref="BB53:BJ53" si="180">IF(S52&lt;=0,0,IF($C53&lt;=SUM($BA53:BA53),0,IF(AP53+$C53-SUM($BA53:BA53)&gt;S52+AD53,S52+AD53-AP53,$C53-SUM($BA53:BA53))))</f>
        <v>0</v>
      </c>
      <c r="BC53" s="106">
        <f t="shared" si="180"/>
        <v>0</v>
      </c>
      <c r="BD53" s="106">
        <f t="shared" si="180"/>
        <v>0</v>
      </c>
      <c r="BE53" s="106">
        <f t="shared" si="180"/>
        <v>690</v>
      </c>
      <c r="BF53" s="106">
        <f t="shared" si="180"/>
        <v>0</v>
      </c>
      <c r="BG53" s="106">
        <f t="shared" si="180"/>
        <v>0</v>
      </c>
      <c r="BH53" s="106">
        <f t="shared" si="180"/>
        <v>0</v>
      </c>
      <c r="BI53" s="106">
        <f t="shared" si="180"/>
        <v>0</v>
      </c>
      <c r="BJ53" s="106">
        <f t="shared" si="180"/>
        <v>0</v>
      </c>
    </row>
    <row r="54" ht="11.25" customHeight="1">
      <c r="A54" s="102">
        <f t="shared" si="16"/>
        <v>34</v>
      </c>
      <c r="B54" s="103">
        <f t="shared" si="17"/>
        <v>46508</v>
      </c>
      <c r="C54" s="104">
        <f>IF(A54="","",IF(snowball,IF(($E$5-AY54)&lt;0,0,$E$5-AY54),0)+D54)</f>
        <v>690</v>
      </c>
      <c r="D54" s="105"/>
      <c r="E54" s="106">
        <f t="shared" ref="E54:N54" si="181">AO54+BA54</f>
        <v>0</v>
      </c>
      <c r="F54" s="106">
        <f t="shared" si="181"/>
        <v>0</v>
      </c>
      <c r="G54" s="106">
        <f t="shared" si="181"/>
        <v>0</v>
      </c>
      <c r="H54" s="106">
        <f t="shared" si="181"/>
        <v>0</v>
      </c>
      <c r="I54" s="106">
        <f t="shared" si="181"/>
        <v>800</v>
      </c>
      <c r="J54" s="106">
        <f t="shared" si="181"/>
        <v>0</v>
      </c>
      <c r="K54" s="106">
        <f t="shared" si="181"/>
        <v>0</v>
      </c>
      <c r="L54" s="106">
        <f t="shared" si="181"/>
        <v>0</v>
      </c>
      <c r="M54" s="106">
        <f t="shared" si="181"/>
        <v>0</v>
      </c>
      <c r="N54" s="106">
        <f t="shared" si="181"/>
        <v>0</v>
      </c>
      <c r="P54" s="107">
        <f t="shared" si="11"/>
        <v>4688.02</v>
      </c>
      <c r="R54" s="106">
        <f t="shared" ref="R54:AA54" si="182">IF(E$8=0,0,ROUND(R53-(E54-AC54),2))</f>
        <v>0</v>
      </c>
      <c r="S54" s="106">
        <f t="shared" si="182"/>
        <v>0</v>
      </c>
      <c r="T54" s="106">
        <f t="shared" si="182"/>
        <v>0</v>
      </c>
      <c r="U54" s="106">
        <f t="shared" si="182"/>
        <v>0</v>
      </c>
      <c r="V54" s="106">
        <f t="shared" si="182"/>
        <v>4688.02</v>
      </c>
      <c r="W54" s="106">
        <f t="shared" si="182"/>
        <v>0</v>
      </c>
      <c r="X54" s="106">
        <f t="shared" si="182"/>
        <v>0</v>
      </c>
      <c r="Y54" s="106">
        <f t="shared" si="182"/>
        <v>0</v>
      </c>
      <c r="Z54" s="106">
        <f t="shared" si="182"/>
        <v>0</v>
      </c>
      <c r="AA54" s="106">
        <f t="shared" si="182"/>
        <v>0</v>
      </c>
      <c r="AC54" s="106">
        <f t="shared" ref="AC54:AL54" si="183">ROUND(R53*E$9/12,2)</f>
        <v>0</v>
      </c>
      <c r="AD54" s="106">
        <f t="shared" si="183"/>
        <v>0</v>
      </c>
      <c r="AE54" s="106">
        <f t="shared" si="183"/>
        <v>0</v>
      </c>
      <c r="AF54" s="106">
        <f t="shared" si="183"/>
        <v>0</v>
      </c>
      <c r="AG54" s="106">
        <f t="shared" si="183"/>
        <v>61.05</v>
      </c>
      <c r="AH54" s="106">
        <f t="shared" si="183"/>
        <v>0</v>
      </c>
      <c r="AI54" s="106">
        <f t="shared" si="183"/>
        <v>0</v>
      </c>
      <c r="AJ54" s="106">
        <f t="shared" si="183"/>
        <v>0</v>
      </c>
      <c r="AK54" s="106">
        <f t="shared" si="183"/>
        <v>0</v>
      </c>
      <c r="AL54" s="106">
        <f t="shared" si="183"/>
        <v>0</v>
      </c>
      <c r="AM54" s="106">
        <f t="shared" si="21"/>
        <v>61.05</v>
      </c>
      <c r="AO54" s="106">
        <f t="shared" ref="AO54:AX54" si="184">IF(R53&gt;0,IF((R53+AC54)&lt;E$10,R53+AC54,E$10),0)</f>
        <v>0</v>
      </c>
      <c r="AP54" s="106">
        <f t="shared" si="184"/>
        <v>0</v>
      </c>
      <c r="AQ54" s="106">
        <f t="shared" si="184"/>
        <v>0</v>
      </c>
      <c r="AR54" s="106">
        <f t="shared" si="184"/>
        <v>0</v>
      </c>
      <c r="AS54" s="106">
        <f t="shared" si="184"/>
        <v>110</v>
      </c>
      <c r="AT54" s="106">
        <f t="shared" si="184"/>
        <v>0</v>
      </c>
      <c r="AU54" s="106">
        <f t="shared" si="184"/>
        <v>0</v>
      </c>
      <c r="AV54" s="106">
        <f t="shared" si="184"/>
        <v>0</v>
      </c>
      <c r="AW54" s="106">
        <f t="shared" si="184"/>
        <v>0</v>
      </c>
      <c r="AX54" s="106">
        <f t="shared" si="184"/>
        <v>0</v>
      </c>
      <c r="AY54" s="106">
        <f t="shared" si="23"/>
        <v>110</v>
      </c>
      <c r="BA54" s="108">
        <f t="shared" si="24"/>
        <v>0</v>
      </c>
      <c r="BB54" s="106">
        <f t="shared" ref="BB54:BJ54" si="185">IF(S53&lt;=0,0,IF($C54&lt;=SUM($BA54:BA54),0,IF(AP54+$C54-SUM($BA54:BA54)&gt;S53+AD54,S53+AD54-AP54,$C54-SUM($BA54:BA54))))</f>
        <v>0</v>
      </c>
      <c r="BC54" s="106">
        <f t="shared" si="185"/>
        <v>0</v>
      </c>
      <c r="BD54" s="106">
        <f t="shared" si="185"/>
        <v>0</v>
      </c>
      <c r="BE54" s="106">
        <f t="shared" si="185"/>
        <v>690</v>
      </c>
      <c r="BF54" s="106">
        <f t="shared" si="185"/>
        <v>0</v>
      </c>
      <c r="BG54" s="106">
        <f t="shared" si="185"/>
        <v>0</v>
      </c>
      <c r="BH54" s="106">
        <f t="shared" si="185"/>
        <v>0</v>
      </c>
      <c r="BI54" s="106">
        <f t="shared" si="185"/>
        <v>0</v>
      </c>
      <c r="BJ54" s="106">
        <f t="shared" si="185"/>
        <v>0</v>
      </c>
    </row>
    <row r="55" ht="11.25" customHeight="1">
      <c r="A55" s="102">
        <f t="shared" si="16"/>
        <v>35</v>
      </c>
      <c r="B55" s="103">
        <f t="shared" si="17"/>
        <v>46539</v>
      </c>
      <c r="C55" s="104">
        <f>IF(A55="","",IF(snowball,IF(($E$5-AY55)&lt;0,0,$E$5-AY55),0)+D55)</f>
        <v>690</v>
      </c>
      <c r="D55" s="105"/>
      <c r="E55" s="106">
        <f t="shared" ref="E55:N55" si="186">AO55+BA55</f>
        <v>0</v>
      </c>
      <c r="F55" s="106">
        <f t="shared" si="186"/>
        <v>0</v>
      </c>
      <c r="G55" s="106">
        <f t="shared" si="186"/>
        <v>0</v>
      </c>
      <c r="H55" s="106">
        <f t="shared" si="186"/>
        <v>0</v>
      </c>
      <c r="I55" s="106">
        <f t="shared" si="186"/>
        <v>800</v>
      </c>
      <c r="J55" s="106">
        <f t="shared" si="186"/>
        <v>0</v>
      </c>
      <c r="K55" s="106">
        <f t="shared" si="186"/>
        <v>0</v>
      </c>
      <c r="L55" s="106">
        <f t="shared" si="186"/>
        <v>0</v>
      </c>
      <c r="M55" s="106">
        <f t="shared" si="186"/>
        <v>0</v>
      </c>
      <c r="N55" s="106">
        <f t="shared" si="186"/>
        <v>0</v>
      </c>
      <c r="P55" s="107">
        <f t="shared" si="11"/>
        <v>3940.76</v>
      </c>
      <c r="R55" s="106">
        <f t="shared" ref="R55:AA55" si="187">IF(E$8=0,0,ROUND(R54-(E55-AC55),2))</f>
        <v>0</v>
      </c>
      <c r="S55" s="106">
        <f t="shared" si="187"/>
        <v>0</v>
      </c>
      <c r="T55" s="106">
        <f t="shared" si="187"/>
        <v>0</v>
      </c>
      <c r="U55" s="106">
        <f t="shared" si="187"/>
        <v>0</v>
      </c>
      <c r="V55" s="106">
        <f t="shared" si="187"/>
        <v>3940.76</v>
      </c>
      <c r="W55" s="106">
        <f t="shared" si="187"/>
        <v>0</v>
      </c>
      <c r="X55" s="106">
        <f t="shared" si="187"/>
        <v>0</v>
      </c>
      <c r="Y55" s="106">
        <f t="shared" si="187"/>
        <v>0</v>
      </c>
      <c r="Z55" s="106">
        <f t="shared" si="187"/>
        <v>0</v>
      </c>
      <c r="AA55" s="106">
        <f t="shared" si="187"/>
        <v>0</v>
      </c>
      <c r="AC55" s="106">
        <f t="shared" ref="AC55:AL55" si="188">ROUND(R54*E$9/12,2)</f>
        <v>0</v>
      </c>
      <c r="AD55" s="106">
        <f t="shared" si="188"/>
        <v>0</v>
      </c>
      <c r="AE55" s="106">
        <f t="shared" si="188"/>
        <v>0</v>
      </c>
      <c r="AF55" s="106">
        <f t="shared" si="188"/>
        <v>0</v>
      </c>
      <c r="AG55" s="106">
        <f t="shared" si="188"/>
        <v>52.74</v>
      </c>
      <c r="AH55" s="106">
        <f t="shared" si="188"/>
        <v>0</v>
      </c>
      <c r="AI55" s="106">
        <f t="shared" si="188"/>
        <v>0</v>
      </c>
      <c r="AJ55" s="106">
        <f t="shared" si="188"/>
        <v>0</v>
      </c>
      <c r="AK55" s="106">
        <f t="shared" si="188"/>
        <v>0</v>
      </c>
      <c r="AL55" s="106">
        <f t="shared" si="188"/>
        <v>0</v>
      </c>
      <c r="AM55" s="106">
        <f t="shared" si="21"/>
        <v>52.74</v>
      </c>
      <c r="AO55" s="106">
        <f t="shared" ref="AO55:AX55" si="189">IF(R54&gt;0,IF((R54+AC55)&lt;E$10,R54+AC55,E$10),0)</f>
        <v>0</v>
      </c>
      <c r="AP55" s="106">
        <f t="shared" si="189"/>
        <v>0</v>
      </c>
      <c r="AQ55" s="106">
        <f t="shared" si="189"/>
        <v>0</v>
      </c>
      <c r="AR55" s="106">
        <f t="shared" si="189"/>
        <v>0</v>
      </c>
      <c r="AS55" s="106">
        <f t="shared" si="189"/>
        <v>110</v>
      </c>
      <c r="AT55" s="106">
        <f t="shared" si="189"/>
        <v>0</v>
      </c>
      <c r="AU55" s="106">
        <f t="shared" si="189"/>
        <v>0</v>
      </c>
      <c r="AV55" s="106">
        <f t="shared" si="189"/>
        <v>0</v>
      </c>
      <c r="AW55" s="106">
        <f t="shared" si="189"/>
        <v>0</v>
      </c>
      <c r="AX55" s="106">
        <f t="shared" si="189"/>
        <v>0</v>
      </c>
      <c r="AY55" s="106">
        <f t="shared" si="23"/>
        <v>110</v>
      </c>
      <c r="BA55" s="108">
        <f t="shared" si="24"/>
        <v>0</v>
      </c>
      <c r="BB55" s="106">
        <f t="shared" ref="BB55:BJ55" si="190">IF(S54&lt;=0,0,IF($C55&lt;=SUM($BA55:BA55),0,IF(AP55+$C55-SUM($BA55:BA55)&gt;S54+AD55,S54+AD55-AP55,$C55-SUM($BA55:BA55))))</f>
        <v>0</v>
      </c>
      <c r="BC55" s="106">
        <f t="shared" si="190"/>
        <v>0</v>
      </c>
      <c r="BD55" s="106">
        <f t="shared" si="190"/>
        <v>0</v>
      </c>
      <c r="BE55" s="106">
        <f t="shared" si="190"/>
        <v>690</v>
      </c>
      <c r="BF55" s="106">
        <f t="shared" si="190"/>
        <v>0</v>
      </c>
      <c r="BG55" s="106">
        <f t="shared" si="190"/>
        <v>0</v>
      </c>
      <c r="BH55" s="106">
        <f t="shared" si="190"/>
        <v>0</v>
      </c>
      <c r="BI55" s="106">
        <f t="shared" si="190"/>
        <v>0</v>
      </c>
      <c r="BJ55" s="106">
        <f t="shared" si="190"/>
        <v>0</v>
      </c>
    </row>
    <row r="56" ht="11.25" customHeight="1">
      <c r="A56" s="102">
        <f t="shared" si="16"/>
        <v>36</v>
      </c>
      <c r="B56" s="103">
        <f t="shared" si="17"/>
        <v>46569</v>
      </c>
      <c r="C56" s="104">
        <f>IF(A56="","",IF(snowball,IF(($E$5-AY56)&lt;0,0,$E$5-AY56),0)+D56)</f>
        <v>690</v>
      </c>
      <c r="D56" s="105"/>
      <c r="E56" s="106">
        <f t="shared" ref="E56:N56" si="191">AO56+BA56</f>
        <v>0</v>
      </c>
      <c r="F56" s="106">
        <f t="shared" si="191"/>
        <v>0</v>
      </c>
      <c r="G56" s="106">
        <f t="shared" si="191"/>
        <v>0</v>
      </c>
      <c r="H56" s="106">
        <f t="shared" si="191"/>
        <v>0</v>
      </c>
      <c r="I56" s="106">
        <f t="shared" si="191"/>
        <v>800</v>
      </c>
      <c r="J56" s="106">
        <f t="shared" si="191"/>
        <v>0</v>
      </c>
      <c r="K56" s="106">
        <f t="shared" si="191"/>
        <v>0</v>
      </c>
      <c r="L56" s="106">
        <f t="shared" si="191"/>
        <v>0</v>
      </c>
      <c r="M56" s="106">
        <f t="shared" si="191"/>
        <v>0</v>
      </c>
      <c r="N56" s="106">
        <f t="shared" si="191"/>
        <v>0</v>
      </c>
      <c r="P56" s="107">
        <f t="shared" si="11"/>
        <v>3185.09</v>
      </c>
      <c r="R56" s="106">
        <f t="shared" ref="R56:AA56" si="192">IF(E$8=0,0,ROUND(R55-(E56-AC56),2))</f>
        <v>0</v>
      </c>
      <c r="S56" s="106">
        <f t="shared" si="192"/>
        <v>0</v>
      </c>
      <c r="T56" s="106">
        <f t="shared" si="192"/>
        <v>0</v>
      </c>
      <c r="U56" s="106">
        <f t="shared" si="192"/>
        <v>0</v>
      </c>
      <c r="V56" s="106">
        <f t="shared" si="192"/>
        <v>3185.09</v>
      </c>
      <c r="W56" s="106">
        <f t="shared" si="192"/>
        <v>0</v>
      </c>
      <c r="X56" s="106">
        <f t="shared" si="192"/>
        <v>0</v>
      </c>
      <c r="Y56" s="106">
        <f t="shared" si="192"/>
        <v>0</v>
      </c>
      <c r="Z56" s="106">
        <f t="shared" si="192"/>
        <v>0</v>
      </c>
      <c r="AA56" s="106">
        <f t="shared" si="192"/>
        <v>0</v>
      </c>
      <c r="AC56" s="106">
        <f t="shared" ref="AC56:AL56" si="193">ROUND(R55*E$9/12,2)</f>
        <v>0</v>
      </c>
      <c r="AD56" s="106">
        <f t="shared" si="193"/>
        <v>0</v>
      </c>
      <c r="AE56" s="106">
        <f t="shared" si="193"/>
        <v>0</v>
      </c>
      <c r="AF56" s="106">
        <f t="shared" si="193"/>
        <v>0</v>
      </c>
      <c r="AG56" s="106">
        <f t="shared" si="193"/>
        <v>44.33</v>
      </c>
      <c r="AH56" s="106">
        <f t="shared" si="193"/>
        <v>0</v>
      </c>
      <c r="AI56" s="106">
        <f t="shared" si="193"/>
        <v>0</v>
      </c>
      <c r="AJ56" s="106">
        <f t="shared" si="193"/>
        <v>0</v>
      </c>
      <c r="AK56" s="106">
        <f t="shared" si="193"/>
        <v>0</v>
      </c>
      <c r="AL56" s="106">
        <f t="shared" si="193"/>
        <v>0</v>
      </c>
      <c r="AM56" s="106">
        <f t="shared" si="21"/>
        <v>44.33</v>
      </c>
      <c r="AO56" s="106">
        <f t="shared" ref="AO56:AX56" si="194">IF(R55&gt;0,IF((R55+AC56)&lt;E$10,R55+AC56,E$10),0)</f>
        <v>0</v>
      </c>
      <c r="AP56" s="106">
        <f t="shared" si="194"/>
        <v>0</v>
      </c>
      <c r="AQ56" s="106">
        <f t="shared" si="194"/>
        <v>0</v>
      </c>
      <c r="AR56" s="106">
        <f t="shared" si="194"/>
        <v>0</v>
      </c>
      <c r="AS56" s="106">
        <f t="shared" si="194"/>
        <v>110</v>
      </c>
      <c r="AT56" s="106">
        <f t="shared" si="194"/>
        <v>0</v>
      </c>
      <c r="AU56" s="106">
        <f t="shared" si="194"/>
        <v>0</v>
      </c>
      <c r="AV56" s="106">
        <f t="shared" si="194"/>
        <v>0</v>
      </c>
      <c r="AW56" s="106">
        <f t="shared" si="194"/>
        <v>0</v>
      </c>
      <c r="AX56" s="106">
        <f t="shared" si="194"/>
        <v>0</v>
      </c>
      <c r="AY56" s="106">
        <f t="shared" si="23"/>
        <v>110</v>
      </c>
      <c r="BA56" s="108">
        <f t="shared" si="24"/>
        <v>0</v>
      </c>
      <c r="BB56" s="106">
        <f t="shared" ref="BB56:BJ56" si="195">IF(S55&lt;=0,0,IF($C56&lt;=SUM($BA56:BA56),0,IF(AP56+$C56-SUM($BA56:BA56)&gt;S55+AD56,S55+AD56-AP56,$C56-SUM($BA56:BA56))))</f>
        <v>0</v>
      </c>
      <c r="BC56" s="106">
        <f t="shared" si="195"/>
        <v>0</v>
      </c>
      <c r="BD56" s="106">
        <f t="shared" si="195"/>
        <v>0</v>
      </c>
      <c r="BE56" s="106">
        <f t="shared" si="195"/>
        <v>690</v>
      </c>
      <c r="BF56" s="106">
        <f t="shared" si="195"/>
        <v>0</v>
      </c>
      <c r="BG56" s="106">
        <f t="shared" si="195"/>
        <v>0</v>
      </c>
      <c r="BH56" s="106">
        <f t="shared" si="195"/>
        <v>0</v>
      </c>
      <c r="BI56" s="106">
        <f t="shared" si="195"/>
        <v>0</v>
      </c>
      <c r="BJ56" s="106">
        <f t="shared" si="195"/>
        <v>0</v>
      </c>
    </row>
    <row r="57" ht="11.25" customHeight="1">
      <c r="A57" s="102">
        <f t="shared" si="16"/>
        <v>37</v>
      </c>
      <c r="B57" s="103">
        <f t="shared" si="17"/>
        <v>46600</v>
      </c>
      <c r="C57" s="104">
        <f>IF(A57="","",IF(snowball,IF(($E$5-AY57)&lt;0,0,$E$5-AY57),0)+D57)</f>
        <v>690</v>
      </c>
      <c r="D57" s="105"/>
      <c r="E57" s="106">
        <f t="shared" ref="E57:N57" si="196">AO57+BA57</f>
        <v>0</v>
      </c>
      <c r="F57" s="106">
        <f t="shared" si="196"/>
        <v>0</v>
      </c>
      <c r="G57" s="106">
        <f t="shared" si="196"/>
        <v>0</v>
      </c>
      <c r="H57" s="106">
        <f t="shared" si="196"/>
        <v>0</v>
      </c>
      <c r="I57" s="106">
        <f t="shared" si="196"/>
        <v>800</v>
      </c>
      <c r="J57" s="106">
        <f t="shared" si="196"/>
        <v>0</v>
      </c>
      <c r="K57" s="106">
        <f t="shared" si="196"/>
        <v>0</v>
      </c>
      <c r="L57" s="106">
        <f t="shared" si="196"/>
        <v>0</v>
      </c>
      <c r="M57" s="106">
        <f t="shared" si="196"/>
        <v>0</v>
      </c>
      <c r="N57" s="106">
        <f t="shared" si="196"/>
        <v>0</v>
      </c>
      <c r="P57" s="107">
        <f t="shared" si="11"/>
        <v>2420.92</v>
      </c>
      <c r="R57" s="106">
        <f t="shared" ref="R57:AA57" si="197">IF(E$8=0,0,ROUND(R56-(E57-AC57),2))</f>
        <v>0</v>
      </c>
      <c r="S57" s="106">
        <f t="shared" si="197"/>
        <v>0</v>
      </c>
      <c r="T57" s="106">
        <f t="shared" si="197"/>
        <v>0</v>
      </c>
      <c r="U57" s="106">
        <f t="shared" si="197"/>
        <v>0</v>
      </c>
      <c r="V57" s="106">
        <f t="shared" si="197"/>
        <v>2420.92</v>
      </c>
      <c r="W57" s="106">
        <f t="shared" si="197"/>
        <v>0</v>
      </c>
      <c r="X57" s="106">
        <f t="shared" si="197"/>
        <v>0</v>
      </c>
      <c r="Y57" s="106">
        <f t="shared" si="197"/>
        <v>0</v>
      </c>
      <c r="Z57" s="106">
        <f t="shared" si="197"/>
        <v>0</v>
      </c>
      <c r="AA57" s="106">
        <f t="shared" si="197"/>
        <v>0</v>
      </c>
      <c r="AC57" s="106">
        <f t="shared" ref="AC57:AL57" si="198">ROUND(R56*E$9/12,2)</f>
        <v>0</v>
      </c>
      <c r="AD57" s="106">
        <f t="shared" si="198"/>
        <v>0</v>
      </c>
      <c r="AE57" s="106">
        <f t="shared" si="198"/>
        <v>0</v>
      </c>
      <c r="AF57" s="106">
        <f t="shared" si="198"/>
        <v>0</v>
      </c>
      <c r="AG57" s="106">
        <f t="shared" si="198"/>
        <v>35.83</v>
      </c>
      <c r="AH57" s="106">
        <f t="shared" si="198"/>
        <v>0</v>
      </c>
      <c r="AI57" s="106">
        <f t="shared" si="198"/>
        <v>0</v>
      </c>
      <c r="AJ57" s="106">
        <f t="shared" si="198"/>
        <v>0</v>
      </c>
      <c r="AK57" s="106">
        <f t="shared" si="198"/>
        <v>0</v>
      </c>
      <c r="AL57" s="106">
        <f t="shared" si="198"/>
        <v>0</v>
      </c>
      <c r="AM57" s="106">
        <f t="shared" si="21"/>
        <v>35.83</v>
      </c>
      <c r="AO57" s="106">
        <f t="shared" ref="AO57:AX57" si="199">IF(R56&gt;0,IF((R56+AC57)&lt;E$10,R56+AC57,E$10),0)</f>
        <v>0</v>
      </c>
      <c r="AP57" s="106">
        <f t="shared" si="199"/>
        <v>0</v>
      </c>
      <c r="AQ57" s="106">
        <f t="shared" si="199"/>
        <v>0</v>
      </c>
      <c r="AR57" s="106">
        <f t="shared" si="199"/>
        <v>0</v>
      </c>
      <c r="AS57" s="106">
        <f t="shared" si="199"/>
        <v>110</v>
      </c>
      <c r="AT57" s="106">
        <f t="shared" si="199"/>
        <v>0</v>
      </c>
      <c r="AU57" s="106">
        <f t="shared" si="199"/>
        <v>0</v>
      </c>
      <c r="AV57" s="106">
        <f t="shared" si="199"/>
        <v>0</v>
      </c>
      <c r="AW57" s="106">
        <f t="shared" si="199"/>
        <v>0</v>
      </c>
      <c r="AX57" s="106">
        <f t="shared" si="199"/>
        <v>0</v>
      </c>
      <c r="AY57" s="106">
        <f t="shared" si="23"/>
        <v>110</v>
      </c>
      <c r="BA57" s="108">
        <f t="shared" si="24"/>
        <v>0</v>
      </c>
      <c r="BB57" s="106">
        <f t="shared" ref="BB57:BJ57" si="200">IF(S56&lt;=0,0,IF($C57&lt;=SUM($BA57:BA57),0,IF(AP57+$C57-SUM($BA57:BA57)&gt;S56+AD57,S56+AD57-AP57,$C57-SUM($BA57:BA57))))</f>
        <v>0</v>
      </c>
      <c r="BC57" s="106">
        <f t="shared" si="200"/>
        <v>0</v>
      </c>
      <c r="BD57" s="106">
        <f t="shared" si="200"/>
        <v>0</v>
      </c>
      <c r="BE57" s="106">
        <f t="shared" si="200"/>
        <v>690</v>
      </c>
      <c r="BF57" s="106">
        <f t="shared" si="200"/>
        <v>0</v>
      </c>
      <c r="BG57" s="106">
        <f t="shared" si="200"/>
        <v>0</v>
      </c>
      <c r="BH57" s="106">
        <f t="shared" si="200"/>
        <v>0</v>
      </c>
      <c r="BI57" s="106">
        <f t="shared" si="200"/>
        <v>0</v>
      </c>
      <c r="BJ57" s="106">
        <f t="shared" si="200"/>
        <v>0</v>
      </c>
    </row>
    <row r="58" ht="11.25" customHeight="1">
      <c r="A58" s="102">
        <f t="shared" si="16"/>
        <v>38</v>
      </c>
      <c r="B58" s="103">
        <f t="shared" si="17"/>
        <v>46631</v>
      </c>
      <c r="C58" s="104">
        <f>IF(A58="","",IF(snowball,IF(($E$5-AY58)&lt;0,0,$E$5-AY58),0)+D58)</f>
        <v>690</v>
      </c>
      <c r="D58" s="105"/>
      <c r="E58" s="106">
        <f t="shared" ref="E58:N58" si="201">AO58+BA58</f>
        <v>0</v>
      </c>
      <c r="F58" s="106">
        <f t="shared" si="201"/>
        <v>0</v>
      </c>
      <c r="G58" s="106">
        <f t="shared" si="201"/>
        <v>0</v>
      </c>
      <c r="H58" s="106">
        <f t="shared" si="201"/>
        <v>0</v>
      </c>
      <c r="I58" s="106">
        <f t="shared" si="201"/>
        <v>800</v>
      </c>
      <c r="J58" s="106">
        <f t="shared" si="201"/>
        <v>0</v>
      </c>
      <c r="K58" s="106">
        <f t="shared" si="201"/>
        <v>0</v>
      </c>
      <c r="L58" s="106">
        <f t="shared" si="201"/>
        <v>0</v>
      </c>
      <c r="M58" s="106">
        <f t="shared" si="201"/>
        <v>0</v>
      </c>
      <c r="N58" s="106">
        <f t="shared" si="201"/>
        <v>0</v>
      </c>
      <c r="P58" s="107">
        <f t="shared" si="11"/>
        <v>1648.16</v>
      </c>
      <c r="R58" s="106">
        <f t="shared" ref="R58:AA58" si="202">IF(E$8=0,0,ROUND(R57-(E58-AC58),2))</f>
        <v>0</v>
      </c>
      <c r="S58" s="106">
        <f t="shared" si="202"/>
        <v>0</v>
      </c>
      <c r="T58" s="106">
        <f t="shared" si="202"/>
        <v>0</v>
      </c>
      <c r="U58" s="106">
        <f t="shared" si="202"/>
        <v>0</v>
      </c>
      <c r="V58" s="106">
        <f t="shared" si="202"/>
        <v>1648.16</v>
      </c>
      <c r="W58" s="106">
        <f t="shared" si="202"/>
        <v>0</v>
      </c>
      <c r="X58" s="106">
        <f t="shared" si="202"/>
        <v>0</v>
      </c>
      <c r="Y58" s="106">
        <f t="shared" si="202"/>
        <v>0</v>
      </c>
      <c r="Z58" s="106">
        <f t="shared" si="202"/>
        <v>0</v>
      </c>
      <c r="AA58" s="106">
        <f t="shared" si="202"/>
        <v>0</v>
      </c>
      <c r="AC58" s="106">
        <f t="shared" ref="AC58:AL58" si="203">ROUND(R57*E$9/12,2)</f>
        <v>0</v>
      </c>
      <c r="AD58" s="106">
        <f t="shared" si="203"/>
        <v>0</v>
      </c>
      <c r="AE58" s="106">
        <f t="shared" si="203"/>
        <v>0</v>
      </c>
      <c r="AF58" s="106">
        <f t="shared" si="203"/>
        <v>0</v>
      </c>
      <c r="AG58" s="106">
        <f t="shared" si="203"/>
        <v>27.24</v>
      </c>
      <c r="AH58" s="106">
        <f t="shared" si="203"/>
        <v>0</v>
      </c>
      <c r="AI58" s="106">
        <f t="shared" si="203"/>
        <v>0</v>
      </c>
      <c r="AJ58" s="106">
        <f t="shared" si="203"/>
        <v>0</v>
      </c>
      <c r="AK58" s="106">
        <f t="shared" si="203"/>
        <v>0</v>
      </c>
      <c r="AL58" s="106">
        <f t="shared" si="203"/>
        <v>0</v>
      </c>
      <c r="AM58" s="106">
        <f t="shared" si="21"/>
        <v>27.24</v>
      </c>
      <c r="AO58" s="106">
        <f t="shared" ref="AO58:AX58" si="204">IF(R57&gt;0,IF((R57+AC58)&lt;E$10,R57+AC58,E$10),0)</f>
        <v>0</v>
      </c>
      <c r="AP58" s="106">
        <f t="shared" si="204"/>
        <v>0</v>
      </c>
      <c r="AQ58" s="106">
        <f t="shared" si="204"/>
        <v>0</v>
      </c>
      <c r="AR58" s="106">
        <f t="shared" si="204"/>
        <v>0</v>
      </c>
      <c r="AS58" s="106">
        <f t="shared" si="204"/>
        <v>110</v>
      </c>
      <c r="AT58" s="106">
        <f t="shared" si="204"/>
        <v>0</v>
      </c>
      <c r="AU58" s="106">
        <f t="shared" si="204"/>
        <v>0</v>
      </c>
      <c r="AV58" s="106">
        <f t="shared" si="204"/>
        <v>0</v>
      </c>
      <c r="AW58" s="106">
        <f t="shared" si="204"/>
        <v>0</v>
      </c>
      <c r="AX58" s="106">
        <f t="shared" si="204"/>
        <v>0</v>
      </c>
      <c r="AY58" s="106">
        <f t="shared" si="23"/>
        <v>110</v>
      </c>
      <c r="BA58" s="108">
        <f t="shared" si="24"/>
        <v>0</v>
      </c>
      <c r="BB58" s="106">
        <f t="shared" ref="BB58:BJ58" si="205">IF(S57&lt;=0,0,IF($C58&lt;=SUM($BA58:BA58),0,IF(AP58+$C58-SUM($BA58:BA58)&gt;S57+AD58,S57+AD58-AP58,$C58-SUM($BA58:BA58))))</f>
        <v>0</v>
      </c>
      <c r="BC58" s="106">
        <f t="shared" si="205"/>
        <v>0</v>
      </c>
      <c r="BD58" s="106">
        <f t="shared" si="205"/>
        <v>0</v>
      </c>
      <c r="BE58" s="106">
        <f t="shared" si="205"/>
        <v>690</v>
      </c>
      <c r="BF58" s="106">
        <f t="shared" si="205"/>
        <v>0</v>
      </c>
      <c r="BG58" s="106">
        <f t="shared" si="205"/>
        <v>0</v>
      </c>
      <c r="BH58" s="106">
        <f t="shared" si="205"/>
        <v>0</v>
      </c>
      <c r="BI58" s="106">
        <f t="shared" si="205"/>
        <v>0</v>
      </c>
      <c r="BJ58" s="106">
        <f t="shared" si="205"/>
        <v>0</v>
      </c>
    </row>
    <row r="59" ht="11.25" customHeight="1">
      <c r="A59" s="102">
        <f t="shared" si="16"/>
        <v>39</v>
      </c>
      <c r="B59" s="103">
        <f t="shared" si="17"/>
        <v>46661</v>
      </c>
      <c r="C59" s="104">
        <f>IF(A59="","",IF(snowball,IF(($E$5-AY59)&lt;0,0,$E$5-AY59),0)+D59)</f>
        <v>690</v>
      </c>
      <c r="D59" s="105"/>
      <c r="E59" s="106">
        <f t="shared" ref="E59:N59" si="206">AO59+BA59</f>
        <v>0</v>
      </c>
      <c r="F59" s="106">
        <f t="shared" si="206"/>
        <v>0</v>
      </c>
      <c r="G59" s="106">
        <f t="shared" si="206"/>
        <v>0</v>
      </c>
      <c r="H59" s="106">
        <f t="shared" si="206"/>
        <v>0</v>
      </c>
      <c r="I59" s="106">
        <f t="shared" si="206"/>
        <v>800</v>
      </c>
      <c r="J59" s="106">
        <f t="shared" si="206"/>
        <v>0</v>
      </c>
      <c r="K59" s="106">
        <f t="shared" si="206"/>
        <v>0</v>
      </c>
      <c r="L59" s="106">
        <f t="shared" si="206"/>
        <v>0</v>
      </c>
      <c r="M59" s="106">
        <f t="shared" si="206"/>
        <v>0</v>
      </c>
      <c r="N59" s="106">
        <f t="shared" si="206"/>
        <v>0</v>
      </c>
      <c r="P59" s="107">
        <f t="shared" si="11"/>
        <v>866.7</v>
      </c>
      <c r="R59" s="106">
        <f t="shared" ref="R59:AA59" si="207">IF(E$8=0,0,ROUND(R58-(E59-AC59),2))</f>
        <v>0</v>
      </c>
      <c r="S59" s="106">
        <f t="shared" si="207"/>
        <v>0</v>
      </c>
      <c r="T59" s="106">
        <f t="shared" si="207"/>
        <v>0</v>
      </c>
      <c r="U59" s="106">
        <f t="shared" si="207"/>
        <v>0</v>
      </c>
      <c r="V59" s="106">
        <f t="shared" si="207"/>
        <v>866.7</v>
      </c>
      <c r="W59" s="106">
        <f t="shared" si="207"/>
        <v>0</v>
      </c>
      <c r="X59" s="106">
        <f t="shared" si="207"/>
        <v>0</v>
      </c>
      <c r="Y59" s="106">
        <f t="shared" si="207"/>
        <v>0</v>
      </c>
      <c r="Z59" s="106">
        <f t="shared" si="207"/>
        <v>0</v>
      </c>
      <c r="AA59" s="106">
        <f t="shared" si="207"/>
        <v>0</v>
      </c>
      <c r="AC59" s="106">
        <f t="shared" ref="AC59:AL59" si="208">ROUND(R58*E$9/12,2)</f>
        <v>0</v>
      </c>
      <c r="AD59" s="106">
        <f t="shared" si="208"/>
        <v>0</v>
      </c>
      <c r="AE59" s="106">
        <f t="shared" si="208"/>
        <v>0</v>
      </c>
      <c r="AF59" s="106">
        <f t="shared" si="208"/>
        <v>0</v>
      </c>
      <c r="AG59" s="106">
        <f t="shared" si="208"/>
        <v>18.54</v>
      </c>
      <c r="AH59" s="106">
        <f t="shared" si="208"/>
        <v>0</v>
      </c>
      <c r="AI59" s="106">
        <f t="shared" si="208"/>
        <v>0</v>
      </c>
      <c r="AJ59" s="106">
        <f t="shared" si="208"/>
        <v>0</v>
      </c>
      <c r="AK59" s="106">
        <f t="shared" si="208"/>
        <v>0</v>
      </c>
      <c r="AL59" s="106">
        <f t="shared" si="208"/>
        <v>0</v>
      </c>
      <c r="AM59" s="106">
        <f t="shared" si="21"/>
        <v>18.54</v>
      </c>
      <c r="AO59" s="106">
        <f t="shared" ref="AO59:AX59" si="209">IF(R58&gt;0,IF((R58+AC59)&lt;E$10,R58+AC59,E$10),0)</f>
        <v>0</v>
      </c>
      <c r="AP59" s="106">
        <f t="shared" si="209"/>
        <v>0</v>
      </c>
      <c r="AQ59" s="106">
        <f t="shared" si="209"/>
        <v>0</v>
      </c>
      <c r="AR59" s="106">
        <f t="shared" si="209"/>
        <v>0</v>
      </c>
      <c r="AS59" s="106">
        <f t="shared" si="209"/>
        <v>110</v>
      </c>
      <c r="AT59" s="106">
        <f t="shared" si="209"/>
        <v>0</v>
      </c>
      <c r="AU59" s="106">
        <f t="shared" si="209"/>
        <v>0</v>
      </c>
      <c r="AV59" s="106">
        <f t="shared" si="209"/>
        <v>0</v>
      </c>
      <c r="AW59" s="106">
        <f t="shared" si="209"/>
        <v>0</v>
      </c>
      <c r="AX59" s="106">
        <f t="shared" si="209"/>
        <v>0</v>
      </c>
      <c r="AY59" s="106">
        <f t="shared" si="23"/>
        <v>110</v>
      </c>
      <c r="BA59" s="108">
        <f t="shared" si="24"/>
        <v>0</v>
      </c>
      <c r="BB59" s="106">
        <f t="shared" ref="BB59:BJ59" si="210">IF(S58&lt;=0,0,IF($C59&lt;=SUM($BA59:BA59),0,IF(AP59+$C59-SUM($BA59:BA59)&gt;S58+AD59,S58+AD59-AP59,$C59-SUM($BA59:BA59))))</f>
        <v>0</v>
      </c>
      <c r="BC59" s="106">
        <f t="shared" si="210"/>
        <v>0</v>
      </c>
      <c r="BD59" s="106">
        <f t="shared" si="210"/>
        <v>0</v>
      </c>
      <c r="BE59" s="106">
        <f t="shared" si="210"/>
        <v>690</v>
      </c>
      <c r="BF59" s="106">
        <f t="shared" si="210"/>
        <v>0</v>
      </c>
      <c r="BG59" s="106">
        <f t="shared" si="210"/>
        <v>0</v>
      </c>
      <c r="BH59" s="106">
        <f t="shared" si="210"/>
        <v>0</v>
      </c>
      <c r="BI59" s="106">
        <f t="shared" si="210"/>
        <v>0</v>
      </c>
      <c r="BJ59" s="106">
        <f t="shared" si="210"/>
        <v>0</v>
      </c>
    </row>
    <row r="60" ht="11.25" customHeight="1">
      <c r="A60" s="102">
        <f t="shared" si="16"/>
        <v>40</v>
      </c>
      <c r="B60" s="103">
        <f t="shared" si="17"/>
        <v>46692</v>
      </c>
      <c r="C60" s="104">
        <f>IF(A60="","",IF(snowball,IF(($E$5-AY60)&lt;0,0,$E$5-AY60),0)+D60)</f>
        <v>690</v>
      </c>
      <c r="D60" s="105"/>
      <c r="E60" s="106">
        <f t="shared" ref="E60:N60" si="211">AO60+BA60</f>
        <v>0</v>
      </c>
      <c r="F60" s="106">
        <f t="shared" si="211"/>
        <v>0</v>
      </c>
      <c r="G60" s="106">
        <f t="shared" si="211"/>
        <v>0</v>
      </c>
      <c r="H60" s="106">
        <f t="shared" si="211"/>
        <v>0</v>
      </c>
      <c r="I60" s="106">
        <f t="shared" si="211"/>
        <v>800</v>
      </c>
      <c r="J60" s="106">
        <f t="shared" si="211"/>
        <v>0</v>
      </c>
      <c r="K60" s="106">
        <f t="shared" si="211"/>
        <v>0</v>
      </c>
      <c r="L60" s="106">
        <f t="shared" si="211"/>
        <v>0</v>
      </c>
      <c r="M60" s="106">
        <f t="shared" si="211"/>
        <v>0</v>
      </c>
      <c r="N60" s="106">
        <f t="shared" si="211"/>
        <v>0</v>
      </c>
      <c r="P60" s="107">
        <f t="shared" si="11"/>
        <v>76.45</v>
      </c>
      <c r="R60" s="106">
        <f t="shared" ref="R60:AA60" si="212">IF(E$8=0,0,ROUND(R59-(E60-AC60),2))</f>
        <v>0</v>
      </c>
      <c r="S60" s="106">
        <f t="shared" si="212"/>
        <v>0</v>
      </c>
      <c r="T60" s="106">
        <f t="shared" si="212"/>
        <v>0</v>
      </c>
      <c r="U60" s="106">
        <f t="shared" si="212"/>
        <v>0</v>
      </c>
      <c r="V60" s="106">
        <f t="shared" si="212"/>
        <v>76.45</v>
      </c>
      <c r="W60" s="106">
        <f t="shared" si="212"/>
        <v>0</v>
      </c>
      <c r="X60" s="106">
        <f t="shared" si="212"/>
        <v>0</v>
      </c>
      <c r="Y60" s="106">
        <f t="shared" si="212"/>
        <v>0</v>
      </c>
      <c r="Z60" s="106">
        <f t="shared" si="212"/>
        <v>0</v>
      </c>
      <c r="AA60" s="106">
        <f t="shared" si="212"/>
        <v>0</v>
      </c>
      <c r="AC60" s="106">
        <f t="shared" ref="AC60:AL60" si="213">ROUND(R59*E$9/12,2)</f>
        <v>0</v>
      </c>
      <c r="AD60" s="106">
        <f t="shared" si="213"/>
        <v>0</v>
      </c>
      <c r="AE60" s="106">
        <f t="shared" si="213"/>
        <v>0</v>
      </c>
      <c r="AF60" s="106">
        <f t="shared" si="213"/>
        <v>0</v>
      </c>
      <c r="AG60" s="106">
        <f t="shared" si="213"/>
        <v>9.75</v>
      </c>
      <c r="AH60" s="106">
        <f t="shared" si="213"/>
        <v>0</v>
      </c>
      <c r="AI60" s="106">
        <f t="shared" si="213"/>
        <v>0</v>
      </c>
      <c r="AJ60" s="106">
        <f t="shared" si="213"/>
        <v>0</v>
      </c>
      <c r="AK60" s="106">
        <f t="shared" si="213"/>
        <v>0</v>
      </c>
      <c r="AL60" s="106">
        <f t="shared" si="213"/>
        <v>0</v>
      </c>
      <c r="AM60" s="106">
        <f t="shared" si="21"/>
        <v>9.75</v>
      </c>
      <c r="AO60" s="106">
        <f t="shared" ref="AO60:AX60" si="214">IF(R59&gt;0,IF((R59+AC60)&lt;E$10,R59+AC60,E$10),0)</f>
        <v>0</v>
      </c>
      <c r="AP60" s="106">
        <f t="shared" si="214"/>
        <v>0</v>
      </c>
      <c r="AQ60" s="106">
        <f t="shared" si="214"/>
        <v>0</v>
      </c>
      <c r="AR60" s="106">
        <f t="shared" si="214"/>
        <v>0</v>
      </c>
      <c r="AS60" s="106">
        <f t="shared" si="214"/>
        <v>110</v>
      </c>
      <c r="AT60" s="106">
        <f t="shared" si="214"/>
        <v>0</v>
      </c>
      <c r="AU60" s="106">
        <f t="shared" si="214"/>
        <v>0</v>
      </c>
      <c r="AV60" s="106">
        <f t="shared" si="214"/>
        <v>0</v>
      </c>
      <c r="AW60" s="106">
        <f t="shared" si="214"/>
        <v>0</v>
      </c>
      <c r="AX60" s="106">
        <f t="shared" si="214"/>
        <v>0</v>
      </c>
      <c r="AY60" s="106">
        <f t="shared" si="23"/>
        <v>110</v>
      </c>
      <c r="BA60" s="108">
        <f t="shared" si="24"/>
        <v>0</v>
      </c>
      <c r="BB60" s="106">
        <f t="shared" ref="BB60:BJ60" si="215">IF(S59&lt;=0,0,IF($C60&lt;=SUM($BA60:BA60),0,IF(AP60+$C60-SUM($BA60:BA60)&gt;S59+AD60,S59+AD60-AP60,$C60-SUM($BA60:BA60))))</f>
        <v>0</v>
      </c>
      <c r="BC60" s="106">
        <f t="shared" si="215"/>
        <v>0</v>
      </c>
      <c r="BD60" s="106">
        <f t="shared" si="215"/>
        <v>0</v>
      </c>
      <c r="BE60" s="106">
        <f t="shared" si="215"/>
        <v>690</v>
      </c>
      <c r="BF60" s="106">
        <f t="shared" si="215"/>
        <v>0</v>
      </c>
      <c r="BG60" s="106">
        <f t="shared" si="215"/>
        <v>0</v>
      </c>
      <c r="BH60" s="106">
        <f t="shared" si="215"/>
        <v>0</v>
      </c>
      <c r="BI60" s="106">
        <f t="shared" si="215"/>
        <v>0</v>
      </c>
      <c r="BJ60" s="106">
        <f t="shared" si="215"/>
        <v>0</v>
      </c>
    </row>
    <row r="61" ht="11.25" customHeight="1">
      <c r="A61" s="102">
        <f t="shared" si="16"/>
        <v>41</v>
      </c>
      <c r="B61" s="103">
        <f t="shared" si="17"/>
        <v>46722</v>
      </c>
      <c r="C61" s="104">
        <f>IF(A61="","",IF(snowball,IF(($E$5-AY61)&lt;0,0,$E$5-AY61),0)+D61)</f>
        <v>722.69</v>
      </c>
      <c r="D61" s="105"/>
      <c r="E61" s="106">
        <f t="shared" ref="E61:N61" si="216">AO61+BA61</f>
        <v>0</v>
      </c>
      <c r="F61" s="106">
        <f t="shared" si="216"/>
        <v>0</v>
      </c>
      <c r="G61" s="106">
        <f t="shared" si="216"/>
        <v>0</v>
      </c>
      <c r="H61" s="106">
        <f t="shared" si="216"/>
        <v>0</v>
      </c>
      <c r="I61" s="106">
        <f t="shared" si="216"/>
        <v>77.31</v>
      </c>
      <c r="J61" s="106">
        <f t="shared" si="216"/>
        <v>0</v>
      </c>
      <c r="K61" s="106">
        <f t="shared" si="216"/>
        <v>0</v>
      </c>
      <c r="L61" s="106">
        <f t="shared" si="216"/>
        <v>0</v>
      </c>
      <c r="M61" s="106">
        <f t="shared" si="216"/>
        <v>0</v>
      </c>
      <c r="N61" s="106">
        <f t="shared" si="216"/>
        <v>0</v>
      </c>
      <c r="P61" s="107">
        <f t="shared" si="11"/>
        <v>0</v>
      </c>
      <c r="R61" s="106">
        <f t="shared" ref="R61:AA61" si="217">IF(E$8=0,0,ROUND(R60-(E61-AC61),2))</f>
        <v>0</v>
      </c>
      <c r="S61" s="106">
        <f t="shared" si="217"/>
        <v>0</v>
      </c>
      <c r="T61" s="106">
        <f t="shared" si="217"/>
        <v>0</v>
      </c>
      <c r="U61" s="106">
        <f t="shared" si="217"/>
        <v>0</v>
      </c>
      <c r="V61" s="106">
        <f t="shared" si="217"/>
        <v>0</v>
      </c>
      <c r="W61" s="106">
        <f t="shared" si="217"/>
        <v>0</v>
      </c>
      <c r="X61" s="106">
        <f t="shared" si="217"/>
        <v>0</v>
      </c>
      <c r="Y61" s="106">
        <f t="shared" si="217"/>
        <v>0</v>
      </c>
      <c r="Z61" s="106">
        <f t="shared" si="217"/>
        <v>0</v>
      </c>
      <c r="AA61" s="106">
        <f t="shared" si="217"/>
        <v>0</v>
      </c>
      <c r="AC61" s="106">
        <f t="shared" ref="AC61:AL61" si="218">ROUND(R60*E$9/12,2)</f>
        <v>0</v>
      </c>
      <c r="AD61" s="106">
        <f t="shared" si="218"/>
        <v>0</v>
      </c>
      <c r="AE61" s="106">
        <f t="shared" si="218"/>
        <v>0</v>
      </c>
      <c r="AF61" s="106">
        <f t="shared" si="218"/>
        <v>0</v>
      </c>
      <c r="AG61" s="106">
        <f t="shared" si="218"/>
        <v>0.86</v>
      </c>
      <c r="AH61" s="106">
        <f t="shared" si="218"/>
        <v>0</v>
      </c>
      <c r="AI61" s="106">
        <f t="shared" si="218"/>
        <v>0</v>
      </c>
      <c r="AJ61" s="106">
        <f t="shared" si="218"/>
        <v>0</v>
      </c>
      <c r="AK61" s="106">
        <f t="shared" si="218"/>
        <v>0</v>
      </c>
      <c r="AL61" s="106">
        <f t="shared" si="218"/>
        <v>0</v>
      </c>
      <c r="AM61" s="106">
        <f t="shared" si="21"/>
        <v>0.86</v>
      </c>
      <c r="AO61" s="106">
        <f t="shared" ref="AO61:AX61" si="219">IF(R60&gt;0,IF((R60+AC61)&lt;E$10,R60+AC61,E$10),0)</f>
        <v>0</v>
      </c>
      <c r="AP61" s="106">
        <f t="shared" si="219"/>
        <v>0</v>
      </c>
      <c r="AQ61" s="106">
        <f t="shared" si="219"/>
        <v>0</v>
      </c>
      <c r="AR61" s="106">
        <f t="shared" si="219"/>
        <v>0</v>
      </c>
      <c r="AS61" s="106">
        <f t="shared" si="219"/>
        <v>77.31</v>
      </c>
      <c r="AT61" s="106">
        <f t="shared" si="219"/>
        <v>0</v>
      </c>
      <c r="AU61" s="106">
        <f t="shared" si="219"/>
        <v>0</v>
      </c>
      <c r="AV61" s="106">
        <f t="shared" si="219"/>
        <v>0</v>
      </c>
      <c r="AW61" s="106">
        <f t="shared" si="219"/>
        <v>0</v>
      </c>
      <c r="AX61" s="106">
        <f t="shared" si="219"/>
        <v>0</v>
      </c>
      <c r="AY61" s="106">
        <f t="shared" si="23"/>
        <v>77.31</v>
      </c>
      <c r="BA61" s="108">
        <f t="shared" si="24"/>
        <v>0</v>
      </c>
      <c r="BB61" s="106">
        <f t="shared" ref="BB61:BJ61" si="220">IF(S60&lt;=0,0,IF($C61&lt;=SUM($BA61:BA61),0,IF(AP61+$C61-SUM($BA61:BA61)&gt;S60+AD61,S60+AD61-AP61,$C61-SUM($BA61:BA61))))</f>
        <v>0</v>
      </c>
      <c r="BC61" s="106">
        <f t="shared" si="220"/>
        <v>0</v>
      </c>
      <c r="BD61" s="106">
        <f t="shared" si="220"/>
        <v>0</v>
      </c>
      <c r="BE61" s="106">
        <f t="shared" si="220"/>
        <v>0</v>
      </c>
      <c r="BF61" s="106">
        <f t="shared" si="220"/>
        <v>0</v>
      </c>
      <c r="BG61" s="106">
        <f t="shared" si="220"/>
        <v>0</v>
      </c>
      <c r="BH61" s="106">
        <f t="shared" si="220"/>
        <v>0</v>
      </c>
      <c r="BI61" s="106">
        <f t="shared" si="220"/>
        <v>0</v>
      </c>
      <c r="BJ61" s="106">
        <f t="shared" si="220"/>
        <v>0</v>
      </c>
    </row>
    <row r="62" ht="11.25" customHeight="1">
      <c r="A62" s="102" t="str">
        <f t="shared" si="16"/>
        <v/>
      </c>
      <c r="B62" s="103" t="str">
        <f t="shared" si="17"/>
        <v>#N/A</v>
      </c>
      <c r="C62" s="104" t="str">
        <f>IF(A62="","",IF(snowball,IF(($E$5-AY62)&lt;0,0,$E$5-AY62),0)+D62)</f>
        <v/>
      </c>
      <c r="D62" s="105"/>
      <c r="E62" s="106">
        <f t="shared" ref="E62:N62" si="221">AO62+BA62</f>
        <v>0</v>
      </c>
      <c r="F62" s="106">
        <f t="shared" si="221"/>
        <v>0</v>
      </c>
      <c r="G62" s="106">
        <f t="shared" si="221"/>
        <v>0</v>
      </c>
      <c r="H62" s="106">
        <f t="shared" si="221"/>
        <v>0</v>
      </c>
      <c r="I62" s="106">
        <f t="shared" si="221"/>
        <v>0</v>
      </c>
      <c r="J62" s="106">
        <f t="shared" si="221"/>
        <v>0</v>
      </c>
      <c r="K62" s="106">
        <f t="shared" si="221"/>
        <v>0</v>
      </c>
      <c r="L62" s="106">
        <f t="shared" si="221"/>
        <v>0</v>
      </c>
      <c r="M62" s="106">
        <f t="shared" si="221"/>
        <v>0</v>
      </c>
      <c r="N62" s="106">
        <f t="shared" si="221"/>
        <v>0</v>
      </c>
      <c r="P62" s="107">
        <f t="shared" si="11"/>
        <v>0</v>
      </c>
      <c r="R62" s="106">
        <f t="shared" ref="R62:AA62" si="222">IF(E$8=0,0,ROUND(R61-(E62-AC62),2))</f>
        <v>0</v>
      </c>
      <c r="S62" s="106">
        <f t="shared" si="222"/>
        <v>0</v>
      </c>
      <c r="T62" s="106">
        <f t="shared" si="222"/>
        <v>0</v>
      </c>
      <c r="U62" s="106">
        <f t="shared" si="222"/>
        <v>0</v>
      </c>
      <c r="V62" s="106">
        <f t="shared" si="222"/>
        <v>0</v>
      </c>
      <c r="W62" s="106">
        <f t="shared" si="222"/>
        <v>0</v>
      </c>
      <c r="X62" s="106">
        <f t="shared" si="222"/>
        <v>0</v>
      </c>
      <c r="Y62" s="106">
        <f t="shared" si="222"/>
        <v>0</v>
      </c>
      <c r="Z62" s="106">
        <f t="shared" si="222"/>
        <v>0</v>
      </c>
      <c r="AA62" s="106">
        <f t="shared" si="222"/>
        <v>0</v>
      </c>
      <c r="AC62" s="106">
        <f t="shared" ref="AC62:AL62" si="223">ROUND(R61*E$9/12,2)</f>
        <v>0</v>
      </c>
      <c r="AD62" s="106">
        <f t="shared" si="223"/>
        <v>0</v>
      </c>
      <c r="AE62" s="106">
        <f t="shared" si="223"/>
        <v>0</v>
      </c>
      <c r="AF62" s="106">
        <f t="shared" si="223"/>
        <v>0</v>
      </c>
      <c r="AG62" s="106">
        <f t="shared" si="223"/>
        <v>0</v>
      </c>
      <c r="AH62" s="106">
        <f t="shared" si="223"/>
        <v>0</v>
      </c>
      <c r="AI62" s="106">
        <f t="shared" si="223"/>
        <v>0</v>
      </c>
      <c r="AJ62" s="106">
        <f t="shared" si="223"/>
        <v>0</v>
      </c>
      <c r="AK62" s="106">
        <f t="shared" si="223"/>
        <v>0</v>
      </c>
      <c r="AL62" s="106">
        <f t="shared" si="223"/>
        <v>0</v>
      </c>
      <c r="AM62" s="106">
        <f t="shared" si="21"/>
        <v>0</v>
      </c>
      <c r="AO62" s="106">
        <f t="shared" ref="AO62:AX62" si="224">IF(R61&gt;0,IF((R61+AC62)&lt;E$10,R61+AC62,E$10),0)</f>
        <v>0</v>
      </c>
      <c r="AP62" s="106">
        <f t="shared" si="224"/>
        <v>0</v>
      </c>
      <c r="AQ62" s="106">
        <f t="shared" si="224"/>
        <v>0</v>
      </c>
      <c r="AR62" s="106">
        <f t="shared" si="224"/>
        <v>0</v>
      </c>
      <c r="AS62" s="106">
        <f t="shared" si="224"/>
        <v>0</v>
      </c>
      <c r="AT62" s="106">
        <f t="shared" si="224"/>
        <v>0</v>
      </c>
      <c r="AU62" s="106">
        <f t="shared" si="224"/>
        <v>0</v>
      </c>
      <c r="AV62" s="106">
        <f t="shared" si="224"/>
        <v>0</v>
      </c>
      <c r="AW62" s="106">
        <f t="shared" si="224"/>
        <v>0</v>
      </c>
      <c r="AX62" s="106">
        <f t="shared" si="224"/>
        <v>0</v>
      </c>
      <c r="AY62" s="106">
        <f t="shared" si="23"/>
        <v>0</v>
      </c>
      <c r="BA62" s="108">
        <f t="shared" si="24"/>
        <v>0</v>
      </c>
      <c r="BB62" s="106">
        <f t="shared" ref="BB62:BJ62" si="225">IF(S61&lt;=0,0,IF($C62&lt;=SUM($BA62:BA62),0,IF(AP62+$C62-SUM($BA62:BA62)&gt;S61+AD62,S61+AD62-AP62,$C62-SUM($BA62:BA62))))</f>
        <v>0</v>
      </c>
      <c r="BC62" s="106">
        <f t="shared" si="225"/>
        <v>0</v>
      </c>
      <c r="BD62" s="106">
        <f t="shared" si="225"/>
        <v>0</v>
      </c>
      <c r="BE62" s="106">
        <f t="shared" si="225"/>
        <v>0</v>
      </c>
      <c r="BF62" s="106">
        <f t="shared" si="225"/>
        <v>0</v>
      </c>
      <c r="BG62" s="106">
        <f t="shared" si="225"/>
        <v>0</v>
      </c>
      <c r="BH62" s="106">
        <f t="shared" si="225"/>
        <v>0</v>
      </c>
      <c r="BI62" s="106">
        <f t="shared" si="225"/>
        <v>0</v>
      </c>
      <c r="BJ62" s="106">
        <f t="shared" si="225"/>
        <v>0</v>
      </c>
    </row>
    <row r="63" ht="11.25" customHeight="1">
      <c r="A63" s="102" t="str">
        <f t="shared" si="16"/>
        <v/>
      </c>
      <c r="B63" s="103" t="str">
        <f t="shared" si="17"/>
        <v>#N/A</v>
      </c>
      <c r="C63" s="104" t="str">
        <f>IF(A63="","",IF(snowball,IF(($E$5-AY63)&lt;0,0,$E$5-AY63),0)+D63)</f>
        <v/>
      </c>
      <c r="D63" s="105"/>
      <c r="E63" s="106">
        <f t="shared" ref="E63:N63" si="226">AO63+BA63</f>
        <v>0</v>
      </c>
      <c r="F63" s="106">
        <f t="shared" si="226"/>
        <v>0</v>
      </c>
      <c r="G63" s="106">
        <f t="shared" si="226"/>
        <v>0</v>
      </c>
      <c r="H63" s="106">
        <f t="shared" si="226"/>
        <v>0</v>
      </c>
      <c r="I63" s="106">
        <f t="shared" si="226"/>
        <v>0</v>
      </c>
      <c r="J63" s="106">
        <f t="shared" si="226"/>
        <v>0</v>
      </c>
      <c r="K63" s="106">
        <f t="shared" si="226"/>
        <v>0</v>
      </c>
      <c r="L63" s="106">
        <f t="shared" si="226"/>
        <v>0</v>
      </c>
      <c r="M63" s="106">
        <f t="shared" si="226"/>
        <v>0</v>
      </c>
      <c r="N63" s="106">
        <f t="shared" si="226"/>
        <v>0</v>
      </c>
      <c r="P63" s="107">
        <f t="shared" si="11"/>
        <v>0</v>
      </c>
      <c r="R63" s="106">
        <f t="shared" ref="R63:AA63" si="227">IF(E$8=0,0,ROUND(R62-(E63-AC63),2))</f>
        <v>0</v>
      </c>
      <c r="S63" s="106">
        <f t="shared" si="227"/>
        <v>0</v>
      </c>
      <c r="T63" s="106">
        <f t="shared" si="227"/>
        <v>0</v>
      </c>
      <c r="U63" s="106">
        <f t="shared" si="227"/>
        <v>0</v>
      </c>
      <c r="V63" s="106">
        <f t="shared" si="227"/>
        <v>0</v>
      </c>
      <c r="W63" s="106">
        <f t="shared" si="227"/>
        <v>0</v>
      </c>
      <c r="X63" s="106">
        <f t="shared" si="227"/>
        <v>0</v>
      </c>
      <c r="Y63" s="106">
        <f t="shared" si="227"/>
        <v>0</v>
      </c>
      <c r="Z63" s="106">
        <f t="shared" si="227"/>
        <v>0</v>
      </c>
      <c r="AA63" s="106">
        <f t="shared" si="227"/>
        <v>0</v>
      </c>
      <c r="AC63" s="106">
        <f t="shared" ref="AC63:AL63" si="228">ROUND(R62*E$9/12,2)</f>
        <v>0</v>
      </c>
      <c r="AD63" s="106">
        <f t="shared" si="228"/>
        <v>0</v>
      </c>
      <c r="AE63" s="106">
        <f t="shared" si="228"/>
        <v>0</v>
      </c>
      <c r="AF63" s="106">
        <f t="shared" si="228"/>
        <v>0</v>
      </c>
      <c r="AG63" s="106">
        <f t="shared" si="228"/>
        <v>0</v>
      </c>
      <c r="AH63" s="106">
        <f t="shared" si="228"/>
        <v>0</v>
      </c>
      <c r="AI63" s="106">
        <f t="shared" si="228"/>
        <v>0</v>
      </c>
      <c r="AJ63" s="106">
        <f t="shared" si="228"/>
        <v>0</v>
      </c>
      <c r="AK63" s="106">
        <f t="shared" si="228"/>
        <v>0</v>
      </c>
      <c r="AL63" s="106">
        <f t="shared" si="228"/>
        <v>0</v>
      </c>
      <c r="AM63" s="106">
        <f t="shared" si="21"/>
        <v>0</v>
      </c>
      <c r="AO63" s="106">
        <f t="shared" ref="AO63:AX63" si="229">IF(R62&gt;0,IF((R62+AC63)&lt;E$10,R62+AC63,E$10),0)</f>
        <v>0</v>
      </c>
      <c r="AP63" s="106">
        <f t="shared" si="229"/>
        <v>0</v>
      </c>
      <c r="AQ63" s="106">
        <f t="shared" si="229"/>
        <v>0</v>
      </c>
      <c r="AR63" s="106">
        <f t="shared" si="229"/>
        <v>0</v>
      </c>
      <c r="AS63" s="106">
        <f t="shared" si="229"/>
        <v>0</v>
      </c>
      <c r="AT63" s="106">
        <f t="shared" si="229"/>
        <v>0</v>
      </c>
      <c r="AU63" s="106">
        <f t="shared" si="229"/>
        <v>0</v>
      </c>
      <c r="AV63" s="106">
        <f t="shared" si="229"/>
        <v>0</v>
      </c>
      <c r="AW63" s="106">
        <f t="shared" si="229"/>
        <v>0</v>
      </c>
      <c r="AX63" s="106">
        <f t="shared" si="229"/>
        <v>0</v>
      </c>
      <c r="AY63" s="106">
        <f t="shared" si="23"/>
        <v>0</v>
      </c>
      <c r="BA63" s="108">
        <f t="shared" si="24"/>
        <v>0</v>
      </c>
      <c r="BB63" s="106">
        <f t="shared" ref="BB63:BJ63" si="230">IF(S62&lt;=0,0,IF($C63&lt;=SUM($BA63:BA63),0,IF(AP63+$C63-SUM($BA63:BA63)&gt;S62+AD63,S62+AD63-AP63,$C63-SUM($BA63:BA63))))</f>
        <v>0</v>
      </c>
      <c r="BC63" s="106">
        <f t="shared" si="230"/>
        <v>0</v>
      </c>
      <c r="BD63" s="106">
        <f t="shared" si="230"/>
        <v>0</v>
      </c>
      <c r="BE63" s="106">
        <f t="shared" si="230"/>
        <v>0</v>
      </c>
      <c r="BF63" s="106">
        <f t="shared" si="230"/>
        <v>0</v>
      </c>
      <c r="BG63" s="106">
        <f t="shared" si="230"/>
        <v>0</v>
      </c>
      <c r="BH63" s="106">
        <f t="shared" si="230"/>
        <v>0</v>
      </c>
      <c r="BI63" s="106">
        <f t="shared" si="230"/>
        <v>0</v>
      </c>
      <c r="BJ63" s="106">
        <f t="shared" si="230"/>
        <v>0</v>
      </c>
    </row>
    <row r="64" ht="11.25" customHeight="1">
      <c r="A64" s="102" t="str">
        <f t="shared" si="16"/>
        <v/>
      </c>
      <c r="B64" s="103" t="str">
        <f t="shared" si="17"/>
        <v>#N/A</v>
      </c>
      <c r="C64" s="104" t="str">
        <f>IF(A64="","",IF(snowball,IF(($E$5-AY64)&lt;0,0,$E$5-AY64),0)+D64)</f>
        <v/>
      </c>
      <c r="D64" s="105"/>
      <c r="E64" s="106">
        <f t="shared" ref="E64:N64" si="231">AO64+BA64</f>
        <v>0</v>
      </c>
      <c r="F64" s="106">
        <f t="shared" si="231"/>
        <v>0</v>
      </c>
      <c r="G64" s="106">
        <f t="shared" si="231"/>
        <v>0</v>
      </c>
      <c r="H64" s="106">
        <f t="shared" si="231"/>
        <v>0</v>
      </c>
      <c r="I64" s="106">
        <f t="shared" si="231"/>
        <v>0</v>
      </c>
      <c r="J64" s="106">
        <f t="shared" si="231"/>
        <v>0</v>
      </c>
      <c r="K64" s="106">
        <f t="shared" si="231"/>
        <v>0</v>
      </c>
      <c r="L64" s="106">
        <f t="shared" si="231"/>
        <v>0</v>
      </c>
      <c r="M64" s="106">
        <f t="shared" si="231"/>
        <v>0</v>
      </c>
      <c r="N64" s="106">
        <f t="shared" si="231"/>
        <v>0</v>
      </c>
      <c r="P64" s="107">
        <f t="shared" si="11"/>
        <v>0</v>
      </c>
      <c r="R64" s="106">
        <f t="shared" ref="R64:AA64" si="232">IF(E$8=0,0,ROUND(R63-(E64-AC64),2))</f>
        <v>0</v>
      </c>
      <c r="S64" s="106">
        <f t="shared" si="232"/>
        <v>0</v>
      </c>
      <c r="T64" s="106">
        <f t="shared" si="232"/>
        <v>0</v>
      </c>
      <c r="U64" s="106">
        <f t="shared" si="232"/>
        <v>0</v>
      </c>
      <c r="V64" s="106">
        <f t="shared" si="232"/>
        <v>0</v>
      </c>
      <c r="W64" s="106">
        <f t="shared" si="232"/>
        <v>0</v>
      </c>
      <c r="X64" s="106">
        <f t="shared" si="232"/>
        <v>0</v>
      </c>
      <c r="Y64" s="106">
        <f t="shared" si="232"/>
        <v>0</v>
      </c>
      <c r="Z64" s="106">
        <f t="shared" si="232"/>
        <v>0</v>
      </c>
      <c r="AA64" s="106">
        <f t="shared" si="232"/>
        <v>0</v>
      </c>
      <c r="AC64" s="106">
        <f t="shared" ref="AC64:AL64" si="233">ROUND(R63*E$9/12,2)</f>
        <v>0</v>
      </c>
      <c r="AD64" s="106">
        <f t="shared" si="233"/>
        <v>0</v>
      </c>
      <c r="AE64" s="106">
        <f t="shared" si="233"/>
        <v>0</v>
      </c>
      <c r="AF64" s="106">
        <f t="shared" si="233"/>
        <v>0</v>
      </c>
      <c r="AG64" s="106">
        <f t="shared" si="233"/>
        <v>0</v>
      </c>
      <c r="AH64" s="106">
        <f t="shared" si="233"/>
        <v>0</v>
      </c>
      <c r="AI64" s="106">
        <f t="shared" si="233"/>
        <v>0</v>
      </c>
      <c r="AJ64" s="106">
        <f t="shared" si="233"/>
        <v>0</v>
      </c>
      <c r="AK64" s="106">
        <f t="shared" si="233"/>
        <v>0</v>
      </c>
      <c r="AL64" s="106">
        <f t="shared" si="233"/>
        <v>0</v>
      </c>
      <c r="AM64" s="106">
        <f t="shared" si="21"/>
        <v>0</v>
      </c>
      <c r="AO64" s="106">
        <f t="shared" ref="AO64:AX64" si="234">IF(R63&gt;0,IF((R63+AC64)&lt;E$10,R63+AC64,E$10),0)</f>
        <v>0</v>
      </c>
      <c r="AP64" s="106">
        <f t="shared" si="234"/>
        <v>0</v>
      </c>
      <c r="AQ64" s="106">
        <f t="shared" si="234"/>
        <v>0</v>
      </c>
      <c r="AR64" s="106">
        <f t="shared" si="234"/>
        <v>0</v>
      </c>
      <c r="AS64" s="106">
        <f t="shared" si="234"/>
        <v>0</v>
      </c>
      <c r="AT64" s="106">
        <f t="shared" si="234"/>
        <v>0</v>
      </c>
      <c r="AU64" s="106">
        <f t="shared" si="234"/>
        <v>0</v>
      </c>
      <c r="AV64" s="106">
        <f t="shared" si="234"/>
        <v>0</v>
      </c>
      <c r="AW64" s="106">
        <f t="shared" si="234"/>
        <v>0</v>
      </c>
      <c r="AX64" s="106">
        <f t="shared" si="234"/>
        <v>0</v>
      </c>
      <c r="AY64" s="106">
        <f t="shared" si="23"/>
        <v>0</v>
      </c>
      <c r="BA64" s="108">
        <f t="shared" si="24"/>
        <v>0</v>
      </c>
      <c r="BB64" s="106">
        <f t="shared" ref="BB64:BJ64" si="235">IF(S63&lt;=0,0,IF($C64&lt;=SUM($BA64:BA64),0,IF(AP64+$C64-SUM($BA64:BA64)&gt;S63+AD64,S63+AD64-AP64,$C64-SUM($BA64:BA64))))</f>
        <v>0</v>
      </c>
      <c r="BC64" s="106">
        <f t="shared" si="235"/>
        <v>0</v>
      </c>
      <c r="BD64" s="106">
        <f t="shared" si="235"/>
        <v>0</v>
      </c>
      <c r="BE64" s="106">
        <f t="shared" si="235"/>
        <v>0</v>
      </c>
      <c r="BF64" s="106">
        <f t="shared" si="235"/>
        <v>0</v>
      </c>
      <c r="BG64" s="106">
        <f t="shared" si="235"/>
        <v>0</v>
      </c>
      <c r="BH64" s="106">
        <f t="shared" si="235"/>
        <v>0</v>
      </c>
      <c r="BI64" s="106">
        <f t="shared" si="235"/>
        <v>0</v>
      </c>
      <c r="BJ64" s="106">
        <f t="shared" si="235"/>
        <v>0</v>
      </c>
    </row>
    <row r="65" ht="11.25" customHeight="1">
      <c r="A65" s="102" t="str">
        <f t="shared" si="16"/>
        <v/>
      </c>
      <c r="B65" s="103" t="str">
        <f t="shared" si="17"/>
        <v>#N/A</v>
      </c>
      <c r="C65" s="104" t="str">
        <f>IF(A65="","",IF(snowball,IF(($E$5-AY65)&lt;0,0,$E$5-AY65),0)+D65)</f>
        <v/>
      </c>
      <c r="D65" s="105"/>
      <c r="E65" s="106">
        <f t="shared" ref="E65:N65" si="236">AO65+BA65</f>
        <v>0</v>
      </c>
      <c r="F65" s="106">
        <f t="shared" si="236"/>
        <v>0</v>
      </c>
      <c r="G65" s="106">
        <f t="shared" si="236"/>
        <v>0</v>
      </c>
      <c r="H65" s="106">
        <f t="shared" si="236"/>
        <v>0</v>
      </c>
      <c r="I65" s="106">
        <f t="shared" si="236"/>
        <v>0</v>
      </c>
      <c r="J65" s="106">
        <f t="shared" si="236"/>
        <v>0</v>
      </c>
      <c r="K65" s="106">
        <f t="shared" si="236"/>
        <v>0</v>
      </c>
      <c r="L65" s="106">
        <f t="shared" si="236"/>
        <v>0</v>
      </c>
      <c r="M65" s="106">
        <f t="shared" si="236"/>
        <v>0</v>
      </c>
      <c r="N65" s="106">
        <f t="shared" si="236"/>
        <v>0</v>
      </c>
      <c r="P65" s="107">
        <f t="shared" si="11"/>
        <v>0</v>
      </c>
      <c r="R65" s="106">
        <f t="shared" ref="R65:AA65" si="237">IF(E$8=0,0,ROUND(R64-(E65-AC65),2))</f>
        <v>0</v>
      </c>
      <c r="S65" s="106">
        <f t="shared" si="237"/>
        <v>0</v>
      </c>
      <c r="T65" s="106">
        <f t="shared" si="237"/>
        <v>0</v>
      </c>
      <c r="U65" s="106">
        <f t="shared" si="237"/>
        <v>0</v>
      </c>
      <c r="V65" s="106">
        <f t="shared" si="237"/>
        <v>0</v>
      </c>
      <c r="W65" s="106">
        <f t="shared" si="237"/>
        <v>0</v>
      </c>
      <c r="X65" s="106">
        <f t="shared" si="237"/>
        <v>0</v>
      </c>
      <c r="Y65" s="106">
        <f t="shared" si="237"/>
        <v>0</v>
      </c>
      <c r="Z65" s="106">
        <f t="shared" si="237"/>
        <v>0</v>
      </c>
      <c r="AA65" s="106">
        <f t="shared" si="237"/>
        <v>0</v>
      </c>
      <c r="AC65" s="106">
        <f t="shared" ref="AC65:AL65" si="238">ROUND(R64*E$9/12,2)</f>
        <v>0</v>
      </c>
      <c r="AD65" s="106">
        <f t="shared" si="238"/>
        <v>0</v>
      </c>
      <c r="AE65" s="106">
        <f t="shared" si="238"/>
        <v>0</v>
      </c>
      <c r="AF65" s="106">
        <f t="shared" si="238"/>
        <v>0</v>
      </c>
      <c r="AG65" s="106">
        <f t="shared" si="238"/>
        <v>0</v>
      </c>
      <c r="AH65" s="106">
        <f t="shared" si="238"/>
        <v>0</v>
      </c>
      <c r="AI65" s="106">
        <f t="shared" si="238"/>
        <v>0</v>
      </c>
      <c r="AJ65" s="106">
        <f t="shared" si="238"/>
        <v>0</v>
      </c>
      <c r="AK65" s="106">
        <f t="shared" si="238"/>
        <v>0</v>
      </c>
      <c r="AL65" s="106">
        <f t="shared" si="238"/>
        <v>0</v>
      </c>
      <c r="AM65" s="106">
        <f t="shared" si="21"/>
        <v>0</v>
      </c>
      <c r="AO65" s="106">
        <f t="shared" ref="AO65:AX65" si="239">IF(R64&gt;0,IF((R64+AC65)&lt;E$10,R64+AC65,E$10),0)</f>
        <v>0</v>
      </c>
      <c r="AP65" s="106">
        <f t="shared" si="239"/>
        <v>0</v>
      </c>
      <c r="AQ65" s="106">
        <f t="shared" si="239"/>
        <v>0</v>
      </c>
      <c r="AR65" s="106">
        <f t="shared" si="239"/>
        <v>0</v>
      </c>
      <c r="AS65" s="106">
        <f t="shared" si="239"/>
        <v>0</v>
      </c>
      <c r="AT65" s="106">
        <f t="shared" si="239"/>
        <v>0</v>
      </c>
      <c r="AU65" s="106">
        <f t="shared" si="239"/>
        <v>0</v>
      </c>
      <c r="AV65" s="106">
        <f t="shared" si="239"/>
        <v>0</v>
      </c>
      <c r="AW65" s="106">
        <f t="shared" si="239"/>
        <v>0</v>
      </c>
      <c r="AX65" s="106">
        <f t="shared" si="239"/>
        <v>0</v>
      </c>
      <c r="AY65" s="106">
        <f t="shared" si="23"/>
        <v>0</v>
      </c>
      <c r="BA65" s="108">
        <f t="shared" si="24"/>
        <v>0</v>
      </c>
      <c r="BB65" s="106">
        <f t="shared" ref="BB65:BJ65" si="240">IF(S64&lt;=0,0,IF($C65&lt;=SUM($BA65:BA65),0,IF(AP65+$C65-SUM($BA65:BA65)&gt;S64+AD65,S64+AD65-AP65,$C65-SUM($BA65:BA65))))</f>
        <v>0</v>
      </c>
      <c r="BC65" s="106">
        <f t="shared" si="240"/>
        <v>0</v>
      </c>
      <c r="BD65" s="106">
        <f t="shared" si="240"/>
        <v>0</v>
      </c>
      <c r="BE65" s="106">
        <f t="shared" si="240"/>
        <v>0</v>
      </c>
      <c r="BF65" s="106">
        <f t="shared" si="240"/>
        <v>0</v>
      </c>
      <c r="BG65" s="106">
        <f t="shared" si="240"/>
        <v>0</v>
      </c>
      <c r="BH65" s="106">
        <f t="shared" si="240"/>
        <v>0</v>
      </c>
      <c r="BI65" s="106">
        <f t="shared" si="240"/>
        <v>0</v>
      </c>
      <c r="BJ65" s="106">
        <f t="shared" si="240"/>
        <v>0</v>
      </c>
    </row>
    <row r="66" ht="11.25" customHeight="1">
      <c r="A66" s="102" t="str">
        <f t="shared" si="16"/>
        <v/>
      </c>
      <c r="B66" s="103" t="str">
        <f t="shared" si="17"/>
        <v>#N/A</v>
      </c>
      <c r="C66" s="104" t="str">
        <f>IF(A66="","",IF(snowball,IF(($E$5-AY66)&lt;0,0,$E$5-AY66),0)+D66)</f>
        <v/>
      </c>
      <c r="D66" s="105"/>
      <c r="E66" s="106">
        <f t="shared" ref="E66:N66" si="241">AO66+BA66</f>
        <v>0</v>
      </c>
      <c r="F66" s="106">
        <f t="shared" si="241"/>
        <v>0</v>
      </c>
      <c r="G66" s="106">
        <f t="shared" si="241"/>
        <v>0</v>
      </c>
      <c r="H66" s="106">
        <f t="shared" si="241"/>
        <v>0</v>
      </c>
      <c r="I66" s="106">
        <f t="shared" si="241"/>
        <v>0</v>
      </c>
      <c r="J66" s="106">
        <f t="shared" si="241"/>
        <v>0</v>
      </c>
      <c r="K66" s="106">
        <f t="shared" si="241"/>
        <v>0</v>
      </c>
      <c r="L66" s="106">
        <f t="shared" si="241"/>
        <v>0</v>
      </c>
      <c r="M66" s="106">
        <f t="shared" si="241"/>
        <v>0</v>
      </c>
      <c r="N66" s="106">
        <f t="shared" si="241"/>
        <v>0</v>
      </c>
      <c r="P66" s="107">
        <f t="shared" si="11"/>
        <v>0</v>
      </c>
      <c r="R66" s="106">
        <f t="shared" ref="R66:AA66" si="242">IF(E$8=0,0,ROUND(R65-(E66-AC66),2))</f>
        <v>0</v>
      </c>
      <c r="S66" s="106">
        <f t="shared" si="242"/>
        <v>0</v>
      </c>
      <c r="T66" s="106">
        <f t="shared" si="242"/>
        <v>0</v>
      </c>
      <c r="U66" s="106">
        <f t="shared" si="242"/>
        <v>0</v>
      </c>
      <c r="V66" s="106">
        <f t="shared" si="242"/>
        <v>0</v>
      </c>
      <c r="W66" s="106">
        <f t="shared" si="242"/>
        <v>0</v>
      </c>
      <c r="X66" s="106">
        <f t="shared" si="242"/>
        <v>0</v>
      </c>
      <c r="Y66" s="106">
        <f t="shared" si="242"/>
        <v>0</v>
      </c>
      <c r="Z66" s="106">
        <f t="shared" si="242"/>
        <v>0</v>
      </c>
      <c r="AA66" s="106">
        <f t="shared" si="242"/>
        <v>0</v>
      </c>
      <c r="AC66" s="106">
        <f t="shared" ref="AC66:AL66" si="243">ROUND(R65*E$9/12,2)</f>
        <v>0</v>
      </c>
      <c r="AD66" s="106">
        <f t="shared" si="243"/>
        <v>0</v>
      </c>
      <c r="AE66" s="106">
        <f t="shared" si="243"/>
        <v>0</v>
      </c>
      <c r="AF66" s="106">
        <f t="shared" si="243"/>
        <v>0</v>
      </c>
      <c r="AG66" s="106">
        <f t="shared" si="243"/>
        <v>0</v>
      </c>
      <c r="AH66" s="106">
        <f t="shared" si="243"/>
        <v>0</v>
      </c>
      <c r="AI66" s="106">
        <f t="shared" si="243"/>
        <v>0</v>
      </c>
      <c r="AJ66" s="106">
        <f t="shared" si="243"/>
        <v>0</v>
      </c>
      <c r="AK66" s="106">
        <f t="shared" si="243"/>
        <v>0</v>
      </c>
      <c r="AL66" s="106">
        <f t="shared" si="243"/>
        <v>0</v>
      </c>
      <c r="AM66" s="106">
        <f t="shared" si="21"/>
        <v>0</v>
      </c>
      <c r="AO66" s="106">
        <f t="shared" ref="AO66:AX66" si="244">IF(R65&gt;0,IF((R65+AC66)&lt;E$10,R65+AC66,E$10),0)</f>
        <v>0</v>
      </c>
      <c r="AP66" s="106">
        <f t="shared" si="244"/>
        <v>0</v>
      </c>
      <c r="AQ66" s="106">
        <f t="shared" si="244"/>
        <v>0</v>
      </c>
      <c r="AR66" s="106">
        <f t="shared" si="244"/>
        <v>0</v>
      </c>
      <c r="AS66" s="106">
        <f t="shared" si="244"/>
        <v>0</v>
      </c>
      <c r="AT66" s="106">
        <f t="shared" si="244"/>
        <v>0</v>
      </c>
      <c r="AU66" s="106">
        <f t="shared" si="244"/>
        <v>0</v>
      </c>
      <c r="AV66" s="106">
        <f t="shared" si="244"/>
        <v>0</v>
      </c>
      <c r="AW66" s="106">
        <f t="shared" si="244"/>
        <v>0</v>
      </c>
      <c r="AX66" s="106">
        <f t="shared" si="244"/>
        <v>0</v>
      </c>
      <c r="AY66" s="106">
        <f t="shared" si="23"/>
        <v>0</v>
      </c>
      <c r="BA66" s="108">
        <f t="shared" si="24"/>
        <v>0</v>
      </c>
      <c r="BB66" s="106">
        <f t="shared" ref="BB66:BJ66" si="245">IF(S65&lt;=0,0,IF($C66&lt;=SUM($BA66:BA66),0,IF(AP66+$C66-SUM($BA66:BA66)&gt;S65+AD66,S65+AD66-AP66,$C66-SUM($BA66:BA66))))</f>
        <v>0</v>
      </c>
      <c r="BC66" s="106">
        <f t="shared" si="245"/>
        <v>0</v>
      </c>
      <c r="BD66" s="106">
        <f t="shared" si="245"/>
        <v>0</v>
      </c>
      <c r="BE66" s="106">
        <f t="shared" si="245"/>
        <v>0</v>
      </c>
      <c r="BF66" s="106">
        <f t="shared" si="245"/>
        <v>0</v>
      </c>
      <c r="BG66" s="106">
        <f t="shared" si="245"/>
        <v>0</v>
      </c>
      <c r="BH66" s="106">
        <f t="shared" si="245"/>
        <v>0</v>
      </c>
      <c r="BI66" s="106">
        <f t="shared" si="245"/>
        <v>0</v>
      </c>
      <c r="BJ66" s="106">
        <f t="shared" si="245"/>
        <v>0</v>
      </c>
    </row>
    <row r="67" ht="11.25" customHeight="1">
      <c r="A67" s="102" t="str">
        <f t="shared" si="16"/>
        <v/>
      </c>
      <c r="B67" s="103" t="str">
        <f t="shared" si="17"/>
        <v>#N/A</v>
      </c>
      <c r="C67" s="104" t="str">
        <f>IF(A67="","",IF(snowball,IF(($E$5-AY67)&lt;0,0,$E$5-AY67),0)+D67)</f>
        <v/>
      </c>
      <c r="D67" s="105"/>
      <c r="E67" s="106">
        <f t="shared" ref="E67:N67" si="246">AO67+BA67</f>
        <v>0</v>
      </c>
      <c r="F67" s="106">
        <f t="shared" si="246"/>
        <v>0</v>
      </c>
      <c r="G67" s="106">
        <f t="shared" si="246"/>
        <v>0</v>
      </c>
      <c r="H67" s="106">
        <f t="shared" si="246"/>
        <v>0</v>
      </c>
      <c r="I67" s="106">
        <f t="shared" si="246"/>
        <v>0</v>
      </c>
      <c r="J67" s="106">
        <f t="shared" si="246"/>
        <v>0</v>
      </c>
      <c r="K67" s="106">
        <f t="shared" si="246"/>
        <v>0</v>
      </c>
      <c r="L67" s="106">
        <f t="shared" si="246"/>
        <v>0</v>
      </c>
      <c r="M67" s="106">
        <f t="shared" si="246"/>
        <v>0</v>
      </c>
      <c r="N67" s="106">
        <f t="shared" si="246"/>
        <v>0</v>
      </c>
      <c r="P67" s="107">
        <f t="shared" si="11"/>
        <v>0</v>
      </c>
      <c r="R67" s="106">
        <f t="shared" ref="R67:AA67" si="247">IF(E$8=0,0,ROUND(R66-(E67-AC67),2))</f>
        <v>0</v>
      </c>
      <c r="S67" s="106">
        <f t="shared" si="247"/>
        <v>0</v>
      </c>
      <c r="T67" s="106">
        <f t="shared" si="247"/>
        <v>0</v>
      </c>
      <c r="U67" s="106">
        <f t="shared" si="247"/>
        <v>0</v>
      </c>
      <c r="V67" s="106">
        <f t="shared" si="247"/>
        <v>0</v>
      </c>
      <c r="W67" s="106">
        <f t="shared" si="247"/>
        <v>0</v>
      </c>
      <c r="X67" s="106">
        <f t="shared" si="247"/>
        <v>0</v>
      </c>
      <c r="Y67" s="106">
        <f t="shared" si="247"/>
        <v>0</v>
      </c>
      <c r="Z67" s="106">
        <f t="shared" si="247"/>
        <v>0</v>
      </c>
      <c r="AA67" s="106">
        <f t="shared" si="247"/>
        <v>0</v>
      </c>
      <c r="AC67" s="106">
        <f t="shared" ref="AC67:AL67" si="248">ROUND(R66*E$9/12,2)</f>
        <v>0</v>
      </c>
      <c r="AD67" s="106">
        <f t="shared" si="248"/>
        <v>0</v>
      </c>
      <c r="AE67" s="106">
        <f t="shared" si="248"/>
        <v>0</v>
      </c>
      <c r="AF67" s="106">
        <f t="shared" si="248"/>
        <v>0</v>
      </c>
      <c r="AG67" s="106">
        <f t="shared" si="248"/>
        <v>0</v>
      </c>
      <c r="AH67" s="106">
        <f t="shared" si="248"/>
        <v>0</v>
      </c>
      <c r="AI67" s="106">
        <f t="shared" si="248"/>
        <v>0</v>
      </c>
      <c r="AJ67" s="106">
        <f t="shared" si="248"/>
        <v>0</v>
      </c>
      <c r="AK67" s="106">
        <f t="shared" si="248"/>
        <v>0</v>
      </c>
      <c r="AL67" s="106">
        <f t="shared" si="248"/>
        <v>0</v>
      </c>
      <c r="AM67" s="106">
        <f t="shared" si="21"/>
        <v>0</v>
      </c>
      <c r="AO67" s="106">
        <f t="shared" ref="AO67:AX67" si="249">IF(R66&gt;0,IF((R66+AC67)&lt;E$10,R66+AC67,E$10),0)</f>
        <v>0</v>
      </c>
      <c r="AP67" s="106">
        <f t="shared" si="249"/>
        <v>0</v>
      </c>
      <c r="AQ67" s="106">
        <f t="shared" si="249"/>
        <v>0</v>
      </c>
      <c r="AR67" s="106">
        <f t="shared" si="249"/>
        <v>0</v>
      </c>
      <c r="AS67" s="106">
        <f t="shared" si="249"/>
        <v>0</v>
      </c>
      <c r="AT67" s="106">
        <f t="shared" si="249"/>
        <v>0</v>
      </c>
      <c r="AU67" s="106">
        <f t="shared" si="249"/>
        <v>0</v>
      </c>
      <c r="AV67" s="106">
        <f t="shared" si="249"/>
        <v>0</v>
      </c>
      <c r="AW67" s="106">
        <f t="shared" si="249"/>
        <v>0</v>
      </c>
      <c r="AX67" s="106">
        <f t="shared" si="249"/>
        <v>0</v>
      </c>
      <c r="AY67" s="106">
        <f t="shared" si="23"/>
        <v>0</v>
      </c>
      <c r="BA67" s="108">
        <f t="shared" si="24"/>
        <v>0</v>
      </c>
      <c r="BB67" s="106">
        <f t="shared" ref="BB67:BJ67" si="250">IF(S66&lt;=0,0,IF($C67&lt;=SUM($BA67:BA67),0,IF(AP67+$C67-SUM($BA67:BA67)&gt;S66+AD67,S66+AD67-AP67,$C67-SUM($BA67:BA67))))</f>
        <v>0</v>
      </c>
      <c r="BC67" s="106">
        <f t="shared" si="250"/>
        <v>0</v>
      </c>
      <c r="BD67" s="106">
        <f t="shared" si="250"/>
        <v>0</v>
      </c>
      <c r="BE67" s="106">
        <f t="shared" si="250"/>
        <v>0</v>
      </c>
      <c r="BF67" s="106">
        <f t="shared" si="250"/>
        <v>0</v>
      </c>
      <c r="BG67" s="106">
        <f t="shared" si="250"/>
        <v>0</v>
      </c>
      <c r="BH67" s="106">
        <f t="shared" si="250"/>
        <v>0</v>
      </c>
      <c r="BI67" s="106">
        <f t="shared" si="250"/>
        <v>0</v>
      </c>
      <c r="BJ67" s="106">
        <f t="shared" si="250"/>
        <v>0</v>
      </c>
    </row>
    <row r="68" ht="11.25" customHeight="1">
      <c r="A68" s="102" t="str">
        <f t="shared" si="16"/>
        <v/>
      </c>
      <c r="B68" s="103" t="str">
        <f t="shared" si="17"/>
        <v>#N/A</v>
      </c>
      <c r="C68" s="104" t="str">
        <f>IF(A68="","",IF(snowball,IF(($E$5-AY68)&lt;0,0,$E$5-AY68),0)+D68)</f>
        <v/>
      </c>
      <c r="D68" s="105"/>
      <c r="E68" s="106">
        <f t="shared" ref="E68:N68" si="251">AO68+BA68</f>
        <v>0</v>
      </c>
      <c r="F68" s="106">
        <f t="shared" si="251"/>
        <v>0</v>
      </c>
      <c r="G68" s="106">
        <f t="shared" si="251"/>
        <v>0</v>
      </c>
      <c r="H68" s="106">
        <f t="shared" si="251"/>
        <v>0</v>
      </c>
      <c r="I68" s="106">
        <f t="shared" si="251"/>
        <v>0</v>
      </c>
      <c r="J68" s="106">
        <f t="shared" si="251"/>
        <v>0</v>
      </c>
      <c r="K68" s="106">
        <f t="shared" si="251"/>
        <v>0</v>
      </c>
      <c r="L68" s="106">
        <f t="shared" si="251"/>
        <v>0</v>
      </c>
      <c r="M68" s="106">
        <f t="shared" si="251"/>
        <v>0</v>
      </c>
      <c r="N68" s="106">
        <f t="shared" si="251"/>
        <v>0</v>
      </c>
      <c r="P68" s="107">
        <f t="shared" si="11"/>
        <v>0</v>
      </c>
      <c r="R68" s="106">
        <f t="shared" ref="R68:AA68" si="252">IF(E$8=0,0,ROUND(R67-(E68-AC68),2))</f>
        <v>0</v>
      </c>
      <c r="S68" s="106">
        <f t="shared" si="252"/>
        <v>0</v>
      </c>
      <c r="T68" s="106">
        <f t="shared" si="252"/>
        <v>0</v>
      </c>
      <c r="U68" s="106">
        <f t="shared" si="252"/>
        <v>0</v>
      </c>
      <c r="V68" s="106">
        <f t="shared" si="252"/>
        <v>0</v>
      </c>
      <c r="W68" s="106">
        <f t="shared" si="252"/>
        <v>0</v>
      </c>
      <c r="X68" s="106">
        <f t="shared" si="252"/>
        <v>0</v>
      </c>
      <c r="Y68" s="106">
        <f t="shared" si="252"/>
        <v>0</v>
      </c>
      <c r="Z68" s="106">
        <f t="shared" si="252"/>
        <v>0</v>
      </c>
      <c r="AA68" s="106">
        <f t="shared" si="252"/>
        <v>0</v>
      </c>
      <c r="AC68" s="106">
        <f t="shared" ref="AC68:AL68" si="253">ROUND(R67*E$9/12,2)</f>
        <v>0</v>
      </c>
      <c r="AD68" s="106">
        <f t="shared" si="253"/>
        <v>0</v>
      </c>
      <c r="AE68" s="106">
        <f t="shared" si="253"/>
        <v>0</v>
      </c>
      <c r="AF68" s="106">
        <f t="shared" si="253"/>
        <v>0</v>
      </c>
      <c r="AG68" s="106">
        <f t="shared" si="253"/>
        <v>0</v>
      </c>
      <c r="AH68" s="106">
        <f t="shared" si="253"/>
        <v>0</v>
      </c>
      <c r="AI68" s="106">
        <f t="shared" si="253"/>
        <v>0</v>
      </c>
      <c r="AJ68" s="106">
        <f t="shared" si="253"/>
        <v>0</v>
      </c>
      <c r="AK68" s="106">
        <f t="shared" si="253"/>
        <v>0</v>
      </c>
      <c r="AL68" s="106">
        <f t="shared" si="253"/>
        <v>0</v>
      </c>
      <c r="AM68" s="106">
        <f t="shared" si="21"/>
        <v>0</v>
      </c>
      <c r="AO68" s="106">
        <f t="shared" ref="AO68:AX68" si="254">IF(R67&gt;0,IF((R67+AC68)&lt;E$10,R67+AC68,E$10),0)</f>
        <v>0</v>
      </c>
      <c r="AP68" s="106">
        <f t="shared" si="254"/>
        <v>0</v>
      </c>
      <c r="AQ68" s="106">
        <f t="shared" si="254"/>
        <v>0</v>
      </c>
      <c r="AR68" s="106">
        <f t="shared" si="254"/>
        <v>0</v>
      </c>
      <c r="AS68" s="106">
        <f t="shared" si="254"/>
        <v>0</v>
      </c>
      <c r="AT68" s="106">
        <f t="shared" si="254"/>
        <v>0</v>
      </c>
      <c r="AU68" s="106">
        <f t="shared" si="254"/>
        <v>0</v>
      </c>
      <c r="AV68" s="106">
        <f t="shared" si="254"/>
        <v>0</v>
      </c>
      <c r="AW68" s="106">
        <f t="shared" si="254"/>
        <v>0</v>
      </c>
      <c r="AX68" s="106">
        <f t="shared" si="254"/>
        <v>0</v>
      </c>
      <c r="AY68" s="106">
        <f t="shared" si="23"/>
        <v>0</v>
      </c>
      <c r="BA68" s="108">
        <f t="shared" si="24"/>
        <v>0</v>
      </c>
      <c r="BB68" s="106">
        <f t="shared" ref="BB68:BJ68" si="255">IF(S67&lt;=0,0,IF($C68&lt;=SUM($BA68:BA68),0,IF(AP68+$C68-SUM($BA68:BA68)&gt;S67+AD68,S67+AD68-AP68,$C68-SUM($BA68:BA68))))</f>
        <v>0</v>
      </c>
      <c r="BC68" s="106">
        <f t="shared" si="255"/>
        <v>0</v>
      </c>
      <c r="BD68" s="106">
        <f t="shared" si="255"/>
        <v>0</v>
      </c>
      <c r="BE68" s="106">
        <f t="shared" si="255"/>
        <v>0</v>
      </c>
      <c r="BF68" s="106">
        <f t="shared" si="255"/>
        <v>0</v>
      </c>
      <c r="BG68" s="106">
        <f t="shared" si="255"/>
        <v>0</v>
      </c>
      <c r="BH68" s="106">
        <f t="shared" si="255"/>
        <v>0</v>
      </c>
      <c r="BI68" s="106">
        <f t="shared" si="255"/>
        <v>0</v>
      </c>
      <c r="BJ68" s="106">
        <f t="shared" si="255"/>
        <v>0</v>
      </c>
    </row>
    <row r="69" ht="11.25" customHeight="1">
      <c r="A69" s="102" t="str">
        <f t="shared" si="16"/>
        <v/>
      </c>
      <c r="B69" s="103" t="str">
        <f t="shared" si="17"/>
        <v>#N/A</v>
      </c>
      <c r="C69" s="104" t="str">
        <f>IF(A69="","",IF(snowball,IF(($E$5-AY69)&lt;0,0,$E$5-AY69),0)+D69)</f>
        <v/>
      </c>
      <c r="D69" s="105"/>
      <c r="E69" s="106">
        <f t="shared" ref="E69:N69" si="256">AO69+BA69</f>
        <v>0</v>
      </c>
      <c r="F69" s="106">
        <f t="shared" si="256"/>
        <v>0</v>
      </c>
      <c r="G69" s="106">
        <f t="shared" si="256"/>
        <v>0</v>
      </c>
      <c r="H69" s="106">
        <f t="shared" si="256"/>
        <v>0</v>
      </c>
      <c r="I69" s="106">
        <f t="shared" si="256"/>
        <v>0</v>
      </c>
      <c r="J69" s="106">
        <f t="shared" si="256"/>
        <v>0</v>
      </c>
      <c r="K69" s="106">
        <f t="shared" si="256"/>
        <v>0</v>
      </c>
      <c r="L69" s="106">
        <f t="shared" si="256"/>
        <v>0</v>
      </c>
      <c r="M69" s="106">
        <f t="shared" si="256"/>
        <v>0</v>
      </c>
      <c r="N69" s="106">
        <f t="shared" si="256"/>
        <v>0</v>
      </c>
      <c r="P69" s="107">
        <f t="shared" si="11"/>
        <v>0</v>
      </c>
      <c r="R69" s="106">
        <f t="shared" ref="R69:AA69" si="257">IF(E$8=0,0,ROUND(R68-(E69-AC69),2))</f>
        <v>0</v>
      </c>
      <c r="S69" s="106">
        <f t="shared" si="257"/>
        <v>0</v>
      </c>
      <c r="T69" s="106">
        <f t="shared" si="257"/>
        <v>0</v>
      </c>
      <c r="U69" s="106">
        <f t="shared" si="257"/>
        <v>0</v>
      </c>
      <c r="V69" s="106">
        <f t="shared" si="257"/>
        <v>0</v>
      </c>
      <c r="W69" s="106">
        <f t="shared" si="257"/>
        <v>0</v>
      </c>
      <c r="X69" s="106">
        <f t="shared" si="257"/>
        <v>0</v>
      </c>
      <c r="Y69" s="106">
        <f t="shared" si="257"/>
        <v>0</v>
      </c>
      <c r="Z69" s="106">
        <f t="shared" si="257"/>
        <v>0</v>
      </c>
      <c r="AA69" s="106">
        <f t="shared" si="257"/>
        <v>0</v>
      </c>
      <c r="AC69" s="106">
        <f t="shared" ref="AC69:AL69" si="258">ROUND(R68*E$9/12,2)</f>
        <v>0</v>
      </c>
      <c r="AD69" s="106">
        <f t="shared" si="258"/>
        <v>0</v>
      </c>
      <c r="AE69" s="106">
        <f t="shared" si="258"/>
        <v>0</v>
      </c>
      <c r="AF69" s="106">
        <f t="shared" si="258"/>
        <v>0</v>
      </c>
      <c r="AG69" s="106">
        <f t="shared" si="258"/>
        <v>0</v>
      </c>
      <c r="AH69" s="106">
        <f t="shared" si="258"/>
        <v>0</v>
      </c>
      <c r="AI69" s="106">
        <f t="shared" si="258"/>
        <v>0</v>
      </c>
      <c r="AJ69" s="106">
        <f t="shared" si="258"/>
        <v>0</v>
      </c>
      <c r="AK69" s="106">
        <f t="shared" si="258"/>
        <v>0</v>
      </c>
      <c r="AL69" s="106">
        <f t="shared" si="258"/>
        <v>0</v>
      </c>
      <c r="AM69" s="106">
        <f t="shared" si="21"/>
        <v>0</v>
      </c>
      <c r="AO69" s="106">
        <f t="shared" ref="AO69:AX69" si="259">IF(R68&gt;0,IF((R68+AC69)&lt;E$10,R68+AC69,E$10),0)</f>
        <v>0</v>
      </c>
      <c r="AP69" s="106">
        <f t="shared" si="259"/>
        <v>0</v>
      </c>
      <c r="AQ69" s="106">
        <f t="shared" si="259"/>
        <v>0</v>
      </c>
      <c r="AR69" s="106">
        <f t="shared" si="259"/>
        <v>0</v>
      </c>
      <c r="AS69" s="106">
        <f t="shared" si="259"/>
        <v>0</v>
      </c>
      <c r="AT69" s="106">
        <f t="shared" si="259"/>
        <v>0</v>
      </c>
      <c r="AU69" s="106">
        <f t="shared" si="259"/>
        <v>0</v>
      </c>
      <c r="AV69" s="106">
        <f t="shared" si="259"/>
        <v>0</v>
      </c>
      <c r="AW69" s="106">
        <f t="shared" si="259"/>
        <v>0</v>
      </c>
      <c r="AX69" s="106">
        <f t="shared" si="259"/>
        <v>0</v>
      </c>
      <c r="AY69" s="106">
        <f t="shared" si="23"/>
        <v>0</v>
      </c>
      <c r="BA69" s="108">
        <f t="shared" si="24"/>
        <v>0</v>
      </c>
      <c r="BB69" s="106">
        <f t="shared" ref="BB69:BJ69" si="260">IF(S68&lt;=0,0,IF($C69&lt;=SUM($BA69:BA69),0,IF(AP69+$C69-SUM($BA69:BA69)&gt;S68+AD69,S68+AD69-AP69,$C69-SUM($BA69:BA69))))</f>
        <v>0</v>
      </c>
      <c r="BC69" s="106">
        <f t="shared" si="260"/>
        <v>0</v>
      </c>
      <c r="BD69" s="106">
        <f t="shared" si="260"/>
        <v>0</v>
      </c>
      <c r="BE69" s="106">
        <f t="shared" si="260"/>
        <v>0</v>
      </c>
      <c r="BF69" s="106">
        <f t="shared" si="260"/>
        <v>0</v>
      </c>
      <c r="BG69" s="106">
        <f t="shared" si="260"/>
        <v>0</v>
      </c>
      <c r="BH69" s="106">
        <f t="shared" si="260"/>
        <v>0</v>
      </c>
      <c r="BI69" s="106">
        <f t="shared" si="260"/>
        <v>0</v>
      </c>
      <c r="BJ69" s="106">
        <f t="shared" si="260"/>
        <v>0</v>
      </c>
    </row>
    <row r="70" ht="11.25" customHeight="1">
      <c r="A70" s="102" t="str">
        <f t="shared" si="16"/>
        <v/>
      </c>
      <c r="B70" s="103" t="str">
        <f t="shared" si="17"/>
        <v>#N/A</v>
      </c>
      <c r="C70" s="104" t="str">
        <f>IF(A70="","",IF(snowball,IF(($E$5-AY70)&lt;0,0,$E$5-AY70),0)+D70)</f>
        <v/>
      </c>
      <c r="D70" s="105"/>
      <c r="E70" s="106">
        <f t="shared" ref="E70:N70" si="261">AO70+BA70</f>
        <v>0</v>
      </c>
      <c r="F70" s="106">
        <f t="shared" si="261"/>
        <v>0</v>
      </c>
      <c r="G70" s="106">
        <f t="shared" si="261"/>
        <v>0</v>
      </c>
      <c r="H70" s="106">
        <f t="shared" si="261"/>
        <v>0</v>
      </c>
      <c r="I70" s="106">
        <f t="shared" si="261"/>
        <v>0</v>
      </c>
      <c r="J70" s="106">
        <f t="shared" si="261"/>
        <v>0</v>
      </c>
      <c r="K70" s="106">
        <f t="shared" si="261"/>
        <v>0</v>
      </c>
      <c r="L70" s="106">
        <f t="shared" si="261"/>
        <v>0</v>
      </c>
      <c r="M70" s="106">
        <f t="shared" si="261"/>
        <v>0</v>
      </c>
      <c r="N70" s="106">
        <f t="shared" si="261"/>
        <v>0</v>
      </c>
      <c r="P70" s="107">
        <f t="shared" si="11"/>
        <v>0</v>
      </c>
      <c r="R70" s="106">
        <f t="shared" ref="R70:AA70" si="262">IF(E$8=0,0,ROUND(R69-(E70-AC70),2))</f>
        <v>0</v>
      </c>
      <c r="S70" s="106">
        <f t="shared" si="262"/>
        <v>0</v>
      </c>
      <c r="T70" s="106">
        <f t="shared" si="262"/>
        <v>0</v>
      </c>
      <c r="U70" s="106">
        <f t="shared" si="262"/>
        <v>0</v>
      </c>
      <c r="V70" s="106">
        <f t="shared" si="262"/>
        <v>0</v>
      </c>
      <c r="W70" s="106">
        <f t="shared" si="262"/>
        <v>0</v>
      </c>
      <c r="X70" s="106">
        <f t="shared" si="262"/>
        <v>0</v>
      </c>
      <c r="Y70" s="106">
        <f t="shared" si="262"/>
        <v>0</v>
      </c>
      <c r="Z70" s="106">
        <f t="shared" si="262"/>
        <v>0</v>
      </c>
      <c r="AA70" s="106">
        <f t="shared" si="262"/>
        <v>0</v>
      </c>
      <c r="AC70" s="106">
        <f t="shared" ref="AC70:AL70" si="263">ROUND(R69*E$9/12,2)</f>
        <v>0</v>
      </c>
      <c r="AD70" s="106">
        <f t="shared" si="263"/>
        <v>0</v>
      </c>
      <c r="AE70" s="106">
        <f t="shared" si="263"/>
        <v>0</v>
      </c>
      <c r="AF70" s="106">
        <f t="shared" si="263"/>
        <v>0</v>
      </c>
      <c r="AG70" s="106">
        <f t="shared" si="263"/>
        <v>0</v>
      </c>
      <c r="AH70" s="106">
        <f t="shared" si="263"/>
        <v>0</v>
      </c>
      <c r="AI70" s="106">
        <f t="shared" si="263"/>
        <v>0</v>
      </c>
      <c r="AJ70" s="106">
        <f t="shared" si="263"/>
        <v>0</v>
      </c>
      <c r="AK70" s="106">
        <f t="shared" si="263"/>
        <v>0</v>
      </c>
      <c r="AL70" s="106">
        <f t="shared" si="263"/>
        <v>0</v>
      </c>
      <c r="AM70" s="106">
        <f t="shared" si="21"/>
        <v>0</v>
      </c>
      <c r="AO70" s="106">
        <f t="shared" ref="AO70:AX70" si="264">IF(R69&gt;0,IF((R69+AC70)&lt;E$10,R69+AC70,E$10),0)</f>
        <v>0</v>
      </c>
      <c r="AP70" s="106">
        <f t="shared" si="264"/>
        <v>0</v>
      </c>
      <c r="AQ70" s="106">
        <f t="shared" si="264"/>
        <v>0</v>
      </c>
      <c r="AR70" s="106">
        <f t="shared" si="264"/>
        <v>0</v>
      </c>
      <c r="AS70" s="106">
        <f t="shared" si="264"/>
        <v>0</v>
      </c>
      <c r="AT70" s="106">
        <f t="shared" si="264"/>
        <v>0</v>
      </c>
      <c r="AU70" s="106">
        <f t="shared" si="264"/>
        <v>0</v>
      </c>
      <c r="AV70" s="106">
        <f t="shared" si="264"/>
        <v>0</v>
      </c>
      <c r="AW70" s="106">
        <f t="shared" si="264"/>
        <v>0</v>
      </c>
      <c r="AX70" s="106">
        <f t="shared" si="264"/>
        <v>0</v>
      </c>
      <c r="AY70" s="106">
        <f t="shared" si="23"/>
        <v>0</v>
      </c>
      <c r="BA70" s="108">
        <f t="shared" si="24"/>
        <v>0</v>
      </c>
      <c r="BB70" s="106">
        <f t="shared" ref="BB70:BJ70" si="265">IF(S69&lt;=0,0,IF($C70&lt;=SUM($BA70:BA70),0,IF(AP70+$C70-SUM($BA70:BA70)&gt;S69+AD70,S69+AD70-AP70,$C70-SUM($BA70:BA70))))</f>
        <v>0</v>
      </c>
      <c r="BC70" s="106">
        <f t="shared" si="265"/>
        <v>0</v>
      </c>
      <c r="BD70" s="106">
        <f t="shared" si="265"/>
        <v>0</v>
      </c>
      <c r="BE70" s="106">
        <f t="shared" si="265"/>
        <v>0</v>
      </c>
      <c r="BF70" s="106">
        <f t="shared" si="265"/>
        <v>0</v>
      </c>
      <c r="BG70" s="106">
        <f t="shared" si="265"/>
        <v>0</v>
      </c>
      <c r="BH70" s="106">
        <f t="shared" si="265"/>
        <v>0</v>
      </c>
      <c r="BI70" s="106">
        <f t="shared" si="265"/>
        <v>0</v>
      </c>
      <c r="BJ70" s="106">
        <f t="shared" si="265"/>
        <v>0</v>
      </c>
    </row>
    <row r="71" ht="11.25" customHeight="1">
      <c r="A71" s="102" t="str">
        <f t="shared" si="16"/>
        <v/>
      </c>
      <c r="B71" s="103" t="str">
        <f t="shared" si="17"/>
        <v>#N/A</v>
      </c>
      <c r="C71" s="104" t="str">
        <f>IF(A71="","",IF(snowball,IF(($E$5-AY71)&lt;0,0,$E$5-AY71),0)+D71)</f>
        <v/>
      </c>
      <c r="D71" s="105"/>
      <c r="E71" s="106">
        <f t="shared" ref="E71:N71" si="266">AO71+BA71</f>
        <v>0</v>
      </c>
      <c r="F71" s="106">
        <f t="shared" si="266"/>
        <v>0</v>
      </c>
      <c r="G71" s="106">
        <f t="shared" si="266"/>
        <v>0</v>
      </c>
      <c r="H71" s="106">
        <f t="shared" si="266"/>
        <v>0</v>
      </c>
      <c r="I71" s="106">
        <f t="shared" si="266"/>
        <v>0</v>
      </c>
      <c r="J71" s="106">
        <f t="shared" si="266"/>
        <v>0</v>
      </c>
      <c r="K71" s="106">
        <f t="shared" si="266"/>
        <v>0</v>
      </c>
      <c r="L71" s="106">
        <f t="shared" si="266"/>
        <v>0</v>
      </c>
      <c r="M71" s="106">
        <f t="shared" si="266"/>
        <v>0</v>
      </c>
      <c r="N71" s="106">
        <f t="shared" si="266"/>
        <v>0</v>
      </c>
      <c r="P71" s="107">
        <f t="shared" si="11"/>
        <v>0</v>
      </c>
      <c r="R71" s="106">
        <f t="shared" ref="R71:AA71" si="267">IF(E$8=0,0,ROUND(R70-(E71-AC71),2))</f>
        <v>0</v>
      </c>
      <c r="S71" s="106">
        <f t="shared" si="267"/>
        <v>0</v>
      </c>
      <c r="T71" s="106">
        <f t="shared" si="267"/>
        <v>0</v>
      </c>
      <c r="U71" s="106">
        <f t="shared" si="267"/>
        <v>0</v>
      </c>
      <c r="V71" s="106">
        <f t="shared" si="267"/>
        <v>0</v>
      </c>
      <c r="W71" s="106">
        <f t="shared" si="267"/>
        <v>0</v>
      </c>
      <c r="X71" s="106">
        <f t="shared" si="267"/>
        <v>0</v>
      </c>
      <c r="Y71" s="106">
        <f t="shared" si="267"/>
        <v>0</v>
      </c>
      <c r="Z71" s="106">
        <f t="shared" si="267"/>
        <v>0</v>
      </c>
      <c r="AA71" s="106">
        <f t="shared" si="267"/>
        <v>0</v>
      </c>
      <c r="AC71" s="106">
        <f t="shared" ref="AC71:AL71" si="268">ROUND(R70*E$9/12,2)</f>
        <v>0</v>
      </c>
      <c r="AD71" s="106">
        <f t="shared" si="268"/>
        <v>0</v>
      </c>
      <c r="AE71" s="106">
        <f t="shared" si="268"/>
        <v>0</v>
      </c>
      <c r="AF71" s="106">
        <f t="shared" si="268"/>
        <v>0</v>
      </c>
      <c r="AG71" s="106">
        <f t="shared" si="268"/>
        <v>0</v>
      </c>
      <c r="AH71" s="106">
        <f t="shared" si="268"/>
        <v>0</v>
      </c>
      <c r="AI71" s="106">
        <f t="shared" si="268"/>
        <v>0</v>
      </c>
      <c r="AJ71" s="106">
        <f t="shared" si="268"/>
        <v>0</v>
      </c>
      <c r="AK71" s="106">
        <f t="shared" si="268"/>
        <v>0</v>
      </c>
      <c r="AL71" s="106">
        <f t="shared" si="268"/>
        <v>0</v>
      </c>
      <c r="AM71" s="106">
        <f t="shared" si="21"/>
        <v>0</v>
      </c>
      <c r="AO71" s="106">
        <f t="shared" ref="AO71:AX71" si="269">IF(R70&gt;0,IF((R70+AC71)&lt;E$10,R70+AC71,E$10),0)</f>
        <v>0</v>
      </c>
      <c r="AP71" s="106">
        <f t="shared" si="269"/>
        <v>0</v>
      </c>
      <c r="AQ71" s="106">
        <f t="shared" si="269"/>
        <v>0</v>
      </c>
      <c r="AR71" s="106">
        <f t="shared" si="269"/>
        <v>0</v>
      </c>
      <c r="AS71" s="106">
        <f t="shared" si="269"/>
        <v>0</v>
      </c>
      <c r="AT71" s="106">
        <f t="shared" si="269"/>
        <v>0</v>
      </c>
      <c r="AU71" s="106">
        <f t="shared" si="269"/>
        <v>0</v>
      </c>
      <c r="AV71" s="106">
        <f t="shared" si="269"/>
        <v>0</v>
      </c>
      <c r="AW71" s="106">
        <f t="shared" si="269"/>
        <v>0</v>
      </c>
      <c r="AX71" s="106">
        <f t="shared" si="269"/>
        <v>0</v>
      </c>
      <c r="AY71" s="106">
        <f t="shared" si="23"/>
        <v>0</v>
      </c>
      <c r="BA71" s="108">
        <f t="shared" si="24"/>
        <v>0</v>
      </c>
      <c r="BB71" s="106">
        <f t="shared" ref="BB71:BJ71" si="270">IF(S70&lt;=0,0,IF($C71&lt;=SUM($BA71:BA71),0,IF(AP71+$C71-SUM($BA71:BA71)&gt;S70+AD71,S70+AD71-AP71,$C71-SUM($BA71:BA71))))</f>
        <v>0</v>
      </c>
      <c r="BC71" s="106">
        <f t="shared" si="270"/>
        <v>0</v>
      </c>
      <c r="BD71" s="106">
        <f t="shared" si="270"/>
        <v>0</v>
      </c>
      <c r="BE71" s="106">
        <f t="shared" si="270"/>
        <v>0</v>
      </c>
      <c r="BF71" s="106">
        <f t="shared" si="270"/>
        <v>0</v>
      </c>
      <c r="BG71" s="106">
        <f t="shared" si="270"/>
        <v>0</v>
      </c>
      <c r="BH71" s="106">
        <f t="shared" si="270"/>
        <v>0</v>
      </c>
      <c r="BI71" s="106">
        <f t="shared" si="270"/>
        <v>0</v>
      </c>
      <c r="BJ71" s="106">
        <f t="shared" si="270"/>
        <v>0</v>
      </c>
    </row>
    <row r="72" ht="11.25" customHeight="1">
      <c r="A72" s="102" t="str">
        <f t="shared" si="16"/>
        <v/>
      </c>
      <c r="B72" s="103" t="str">
        <f t="shared" si="17"/>
        <v>#N/A</v>
      </c>
      <c r="C72" s="104" t="str">
        <f>IF(A72="","",IF(snowball,IF(($E$5-AY72)&lt;0,0,$E$5-AY72),0)+D72)</f>
        <v/>
      </c>
      <c r="D72" s="105"/>
      <c r="E72" s="106">
        <f t="shared" ref="E72:N72" si="271">AO72+BA72</f>
        <v>0</v>
      </c>
      <c r="F72" s="106">
        <f t="shared" si="271"/>
        <v>0</v>
      </c>
      <c r="G72" s="106">
        <f t="shared" si="271"/>
        <v>0</v>
      </c>
      <c r="H72" s="106">
        <f t="shared" si="271"/>
        <v>0</v>
      </c>
      <c r="I72" s="106">
        <f t="shared" si="271"/>
        <v>0</v>
      </c>
      <c r="J72" s="106">
        <f t="shared" si="271"/>
        <v>0</v>
      </c>
      <c r="K72" s="106">
        <f t="shared" si="271"/>
        <v>0</v>
      </c>
      <c r="L72" s="106">
        <f t="shared" si="271"/>
        <v>0</v>
      </c>
      <c r="M72" s="106">
        <f t="shared" si="271"/>
        <v>0</v>
      </c>
      <c r="N72" s="106">
        <f t="shared" si="271"/>
        <v>0</v>
      </c>
      <c r="P72" s="107">
        <f t="shared" si="11"/>
        <v>0</v>
      </c>
      <c r="R72" s="106">
        <f t="shared" ref="R72:AA72" si="272">IF(E$8=0,0,ROUND(R71-(E72-AC72),2))</f>
        <v>0</v>
      </c>
      <c r="S72" s="106">
        <f t="shared" si="272"/>
        <v>0</v>
      </c>
      <c r="T72" s="106">
        <f t="shared" si="272"/>
        <v>0</v>
      </c>
      <c r="U72" s="106">
        <f t="shared" si="272"/>
        <v>0</v>
      </c>
      <c r="V72" s="106">
        <f t="shared" si="272"/>
        <v>0</v>
      </c>
      <c r="W72" s="106">
        <f t="shared" si="272"/>
        <v>0</v>
      </c>
      <c r="X72" s="106">
        <f t="shared" si="272"/>
        <v>0</v>
      </c>
      <c r="Y72" s="106">
        <f t="shared" si="272"/>
        <v>0</v>
      </c>
      <c r="Z72" s="106">
        <f t="shared" si="272"/>
        <v>0</v>
      </c>
      <c r="AA72" s="106">
        <f t="shared" si="272"/>
        <v>0</v>
      </c>
      <c r="AC72" s="106">
        <f t="shared" ref="AC72:AL72" si="273">ROUND(R71*E$9/12,2)</f>
        <v>0</v>
      </c>
      <c r="AD72" s="106">
        <f t="shared" si="273"/>
        <v>0</v>
      </c>
      <c r="AE72" s="106">
        <f t="shared" si="273"/>
        <v>0</v>
      </c>
      <c r="AF72" s="106">
        <f t="shared" si="273"/>
        <v>0</v>
      </c>
      <c r="AG72" s="106">
        <f t="shared" si="273"/>
        <v>0</v>
      </c>
      <c r="AH72" s="106">
        <f t="shared" si="273"/>
        <v>0</v>
      </c>
      <c r="AI72" s="106">
        <f t="shared" si="273"/>
        <v>0</v>
      </c>
      <c r="AJ72" s="106">
        <f t="shared" si="273"/>
        <v>0</v>
      </c>
      <c r="AK72" s="106">
        <f t="shared" si="273"/>
        <v>0</v>
      </c>
      <c r="AL72" s="106">
        <f t="shared" si="273"/>
        <v>0</v>
      </c>
      <c r="AM72" s="106">
        <f t="shared" si="21"/>
        <v>0</v>
      </c>
      <c r="AO72" s="106">
        <f t="shared" ref="AO72:AX72" si="274">IF(R71&gt;0,IF((R71+AC72)&lt;E$10,R71+AC72,E$10),0)</f>
        <v>0</v>
      </c>
      <c r="AP72" s="106">
        <f t="shared" si="274"/>
        <v>0</v>
      </c>
      <c r="AQ72" s="106">
        <f t="shared" si="274"/>
        <v>0</v>
      </c>
      <c r="AR72" s="106">
        <f t="shared" si="274"/>
        <v>0</v>
      </c>
      <c r="AS72" s="106">
        <f t="shared" si="274"/>
        <v>0</v>
      </c>
      <c r="AT72" s="106">
        <f t="shared" si="274"/>
        <v>0</v>
      </c>
      <c r="AU72" s="106">
        <f t="shared" si="274"/>
        <v>0</v>
      </c>
      <c r="AV72" s="106">
        <f t="shared" si="274"/>
        <v>0</v>
      </c>
      <c r="AW72" s="106">
        <f t="shared" si="274"/>
        <v>0</v>
      </c>
      <c r="AX72" s="106">
        <f t="shared" si="274"/>
        <v>0</v>
      </c>
      <c r="AY72" s="106">
        <f t="shared" si="23"/>
        <v>0</v>
      </c>
      <c r="BA72" s="108">
        <f t="shared" si="24"/>
        <v>0</v>
      </c>
      <c r="BB72" s="106">
        <f t="shared" ref="BB72:BJ72" si="275">IF(S71&lt;=0,0,IF($C72&lt;=SUM($BA72:BA72),0,IF(AP72+$C72-SUM($BA72:BA72)&gt;S71+AD72,S71+AD72-AP72,$C72-SUM($BA72:BA72))))</f>
        <v>0</v>
      </c>
      <c r="BC72" s="106">
        <f t="shared" si="275"/>
        <v>0</v>
      </c>
      <c r="BD72" s="106">
        <f t="shared" si="275"/>
        <v>0</v>
      </c>
      <c r="BE72" s="106">
        <f t="shared" si="275"/>
        <v>0</v>
      </c>
      <c r="BF72" s="106">
        <f t="shared" si="275"/>
        <v>0</v>
      </c>
      <c r="BG72" s="106">
        <f t="shared" si="275"/>
        <v>0</v>
      </c>
      <c r="BH72" s="106">
        <f t="shared" si="275"/>
        <v>0</v>
      </c>
      <c r="BI72" s="106">
        <f t="shared" si="275"/>
        <v>0</v>
      </c>
      <c r="BJ72" s="106">
        <f t="shared" si="275"/>
        <v>0</v>
      </c>
    </row>
    <row r="73" ht="11.25" customHeight="1">
      <c r="A73" s="102" t="str">
        <f t="shared" si="16"/>
        <v/>
      </c>
      <c r="B73" s="103" t="str">
        <f t="shared" si="17"/>
        <v>#N/A</v>
      </c>
      <c r="C73" s="104" t="str">
        <f>IF(A73="","",IF(snowball,IF(($E$5-AY73)&lt;0,0,$E$5-AY73),0)+D73)</f>
        <v/>
      </c>
      <c r="D73" s="105"/>
      <c r="E73" s="106">
        <f t="shared" ref="E73:N73" si="276">AO73+BA73</f>
        <v>0</v>
      </c>
      <c r="F73" s="106">
        <f t="shared" si="276"/>
        <v>0</v>
      </c>
      <c r="G73" s="106">
        <f t="shared" si="276"/>
        <v>0</v>
      </c>
      <c r="H73" s="106">
        <f t="shared" si="276"/>
        <v>0</v>
      </c>
      <c r="I73" s="106">
        <f t="shared" si="276"/>
        <v>0</v>
      </c>
      <c r="J73" s="106">
        <f t="shared" si="276"/>
        <v>0</v>
      </c>
      <c r="K73" s="106">
        <f t="shared" si="276"/>
        <v>0</v>
      </c>
      <c r="L73" s="106">
        <f t="shared" si="276"/>
        <v>0</v>
      </c>
      <c r="M73" s="106">
        <f t="shared" si="276"/>
        <v>0</v>
      </c>
      <c r="N73" s="106">
        <f t="shared" si="276"/>
        <v>0</v>
      </c>
      <c r="P73" s="107">
        <f t="shared" si="11"/>
        <v>0</v>
      </c>
      <c r="R73" s="106">
        <f t="shared" ref="R73:AA73" si="277">IF(E$8=0,0,ROUND(R72-(E73-AC73),2))</f>
        <v>0</v>
      </c>
      <c r="S73" s="106">
        <f t="shared" si="277"/>
        <v>0</v>
      </c>
      <c r="T73" s="106">
        <f t="shared" si="277"/>
        <v>0</v>
      </c>
      <c r="U73" s="106">
        <f t="shared" si="277"/>
        <v>0</v>
      </c>
      <c r="V73" s="106">
        <f t="shared" si="277"/>
        <v>0</v>
      </c>
      <c r="W73" s="106">
        <f t="shared" si="277"/>
        <v>0</v>
      </c>
      <c r="X73" s="106">
        <f t="shared" si="277"/>
        <v>0</v>
      </c>
      <c r="Y73" s="106">
        <f t="shared" si="277"/>
        <v>0</v>
      </c>
      <c r="Z73" s="106">
        <f t="shared" si="277"/>
        <v>0</v>
      </c>
      <c r="AA73" s="106">
        <f t="shared" si="277"/>
        <v>0</v>
      </c>
      <c r="AC73" s="106">
        <f t="shared" ref="AC73:AL73" si="278">ROUND(R72*E$9/12,2)</f>
        <v>0</v>
      </c>
      <c r="AD73" s="106">
        <f t="shared" si="278"/>
        <v>0</v>
      </c>
      <c r="AE73" s="106">
        <f t="shared" si="278"/>
        <v>0</v>
      </c>
      <c r="AF73" s="106">
        <f t="shared" si="278"/>
        <v>0</v>
      </c>
      <c r="AG73" s="106">
        <f t="shared" si="278"/>
        <v>0</v>
      </c>
      <c r="AH73" s="106">
        <f t="shared" si="278"/>
        <v>0</v>
      </c>
      <c r="AI73" s="106">
        <f t="shared" si="278"/>
        <v>0</v>
      </c>
      <c r="AJ73" s="106">
        <f t="shared" si="278"/>
        <v>0</v>
      </c>
      <c r="AK73" s="106">
        <f t="shared" si="278"/>
        <v>0</v>
      </c>
      <c r="AL73" s="106">
        <f t="shared" si="278"/>
        <v>0</v>
      </c>
      <c r="AM73" s="106">
        <f t="shared" si="21"/>
        <v>0</v>
      </c>
      <c r="AO73" s="106">
        <f t="shared" ref="AO73:AX73" si="279">IF(R72&gt;0,IF((R72+AC73)&lt;E$10,R72+AC73,E$10),0)</f>
        <v>0</v>
      </c>
      <c r="AP73" s="106">
        <f t="shared" si="279"/>
        <v>0</v>
      </c>
      <c r="AQ73" s="106">
        <f t="shared" si="279"/>
        <v>0</v>
      </c>
      <c r="AR73" s="106">
        <f t="shared" si="279"/>
        <v>0</v>
      </c>
      <c r="AS73" s="106">
        <f t="shared" si="279"/>
        <v>0</v>
      </c>
      <c r="AT73" s="106">
        <f t="shared" si="279"/>
        <v>0</v>
      </c>
      <c r="AU73" s="106">
        <f t="shared" si="279"/>
        <v>0</v>
      </c>
      <c r="AV73" s="106">
        <f t="shared" si="279"/>
        <v>0</v>
      </c>
      <c r="AW73" s="106">
        <f t="shared" si="279"/>
        <v>0</v>
      </c>
      <c r="AX73" s="106">
        <f t="shared" si="279"/>
        <v>0</v>
      </c>
      <c r="AY73" s="106">
        <f t="shared" si="23"/>
        <v>0</v>
      </c>
      <c r="BA73" s="108">
        <f t="shared" si="24"/>
        <v>0</v>
      </c>
      <c r="BB73" s="106">
        <f t="shared" ref="BB73:BJ73" si="280">IF(S72&lt;=0,0,IF($C73&lt;=SUM($BA73:BA73),0,IF(AP73+$C73-SUM($BA73:BA73)&gt;S72+AD73,S72+AD73-AP73,$C73-SUM($BA73:BA73))))</f>
        <v>0</v>
      </c>
      <c r="BC73" s="106">
        <f t="shared" si="280"/>
        <v>0</v>
      </c>
      <c r="BD73" s="106">
        <f t="shared" si="280"/>
        <v>0</v>
      </c>
      <c r="BE73" s="106">
        <f t="shared" si="280"/>
        <v>0</v>
      </c>
      <c r="BF73" s="106">
        <f t="shared" si="280"/>
        <v>0</v>
      </c>
      <c r="BG73" s="106">
        <f t="shared" si="280"/>
        <v>0</v>
      </c>
      <c r="BH73" s="106">
        <f t="shared" si="280"/>
        <v>0</v>
      </c>
      <c r="BI73" s="106">
        <f t="shared" si="280"/>
        <v>0</v>
      </c>
      <c r="BJ73" s="106">
        <f t="shared" si="280"/>
        <v>0</v>
      </c>
    </row>
    <row r="74" ht="11.25" customHeight="1">
      <c r="A74" s="102" t="str">
        <f t="shared" si="16"/>
        <v/>
      </c>
      <c r="B74" s="103" t="str">
        <f t="shared" si="17"/>
        <v>#N/A</v>
      </c>
      <c r="C74" s="104" t="str">
        <f>IF(A74="","",IF(snowball,IF(($E$5-AY74)&lt;0,0,$E$5-AY74),0)+D74)</f>
        <v/>
      </c>
      <c r="D74" s="105"/>
      <c r="E74" s="106">
        <f t="shared" ref="E74:N74" si="281">AO74+BA74</f>
        <v>0</v>
      </c>
      <c r="F74" s="106">
        <f t="shared" si="281"/>
        <v>0</v>
      </c>
      <c r="G74" s="106">
        <f t="shared" si="281"/>
        <v>0</v>
      </c>
      <c r="H74" s="106">
        <f t="shared" si="281"/>
        <v>0</v>
      </c>
      <c r="I74" s="106">
        <f t="shared" si="281"/>
        <v>0</v>
      </c>
      <c r="J74" s="106">
        <f t="shared" si="281"/>
        <v>0</v>
      </c>
      <c r="K74" s="106">
        <f t="shared" si="281"/>
        <v>0</v>
      </c>
      <c r="L74" s="106">
        <f t="shared" si="281"/>
        <v>0</v>
      </c>
      <c r="M74" s="106">
        <f t="shared" si="281"/>
        <v>0</v>
      </c>
      <c r="N74" s="106">
        <f t="shared" si="281"/>
        <v>0</v>
      </c>
      <c r="P74" s="107">
        <f t="shared" si="11"/>
        <v>0</v>
      </c>
      <c r="R74" s="106">
        <f t="shared" ref="R74:AA74" si="282">IF(E$8=0,0,ROUND(R73-(E74-AC74),2))</f>
        <v>0</v>
      </c>
      <c r="S74" s="106">
        <f t="shared" si="282"/>
        <v>0</v>
      </c>
      <c r="T74" s="106">
        <f t="shared" si="282"/>
        <v>0</v>
      </c>
      <c r="U74" s="106">
        <f t="shared" si="282"/>
        <v>0</v>
      </c>
      <c r="V74" s="106">
        <f t="shared" si="282"/>
        <v>0</v>
      </c>
      <c r="W74" s="106">
        <f t="shared" si="282"/>
        <v>0</v>
      </c>
      <c r="X74" s="106">
        <f t="shared" si="282"/>
        <v>0</v>
      </c>
      <c r="Y74" s="106">
        <f t="shared" si="282"/>
        <v>0</v>
      </c>
      <c r="Z74" s="106">
        <f t="shared" si="282"/>
        <v>0</v>
      </c>
      <c r="AA74" s="106">
        <f t="shared" si="282"/>
        <v>0</v>
      </c>
      <c r="AC74" s="106">
        <f t="shared" ref="AC74:AL74" si="283">ROUND(R73*E$9/12,2)</f>
        <v>0</v>
      </c>
      <c r="AD74" s="106">
        <f t="shared" si="283"/>
        <v>0</v>
      </c>
      <c r="AE74" s="106">
        <f t="shared" si="283"/>
        <v>0</v>
      </c>
      <c r="AF74" s="106">
        <f t="shared" si="283"/>
        <v>0</v>
      </c>
      <c r="AG74" s="106">
        <f t="shared" si="283"/>
        <v>0</v>
      </c>
      <c r="AH74" s="106">
        <f t="shared" si="283"/>
        <v>0</v>
      </c>
      <c r="AI74" s="106">
        <f t="shared" si="283"/>
        <v>0</v>
      </c>
      <c r="AJ74" s="106">
        <f t="shared" si="283"/>
        <v>0</v>
      </c>
      <c r="AK74" s="106">
        <f t="shared" si="283"/>
        <v>0</v>
      </c>
      <c r="AL74" s="106">
        <f t="shared" si="283"/>
        <v>0</v>
      </c>
      <c r="AM74" s="106">
        <f t="shared" si="21"/>
        <v>0</v>
      </c>
      <c r="AO74" s="106">
        <f t="shared" ref="AO74:AX74" si="284">IF(R73&gt;0,IF((R73+AC74)&lt;E$10,R73+AC74,E$10),0)</f>
        <v>0</v>
      </c>
      <c r="AP74" s="106">
        <f t="shared" si="284"/>
        <v>0</v>
      </c>
      <c r="AQ74" s="106">
        <f t="shared" si="284"/>
        <v>0</v>
      </c>
      <c r="AR74" s="106">
        <f t="shared" si="284"/>
        <v>0</v>
      </c>
      <c r="AS74" s="106">
        <f t="shared" si="284"/>
        <v>0</v>
      </c>
      <c r="AT74" s="106">
        <f t="shared" si="284"/>
        <v>0</v>
      </c>
      <c r="AU74" s="106">
        <f t="shared" si="284"/>
        <v>0</v>
      </c>
      <c r="AV74" s="106">
        <f t="shared" si="284"/>
        <v>0</v>
      </c>
      <c r="AW74" s="106">
        <f t="shared" si="284"/>
        <v>0</v>
      </c>
      <c r="AX74" s="106">
        <f t="shared" si="284"/>
        <v>0</v>
      </c>
      <c r="AY74" s="106">
        <f t="shared" si="23"/>
        <v>0</v>
      </c>
      <c r="BA74" s="108">
        <f t="shared" si="24"/>
        <v>0</v>
      </c>
      <c r="BB74" s="106">
        <f t="shared" ref="BB74:BJ74" si="285">IF(S73&lt;=0,0,IF($C74&lt;=SUM($BA74:BA74),0,IF(AP74+$C74-SUM($BA74:BA74)&gt;S73+AD74,S73+AD74-AP74,$C74-SUM($BA74:BA74))))</f>
        <v>0</v>
      </c>
      <c r="BC74" s="106">
        <f t="shared" si="285"/>
        <v>0</v>
      </c>
      <c r="BD74" s="106">
        <f t="shared" si="285"/>
        <v>0</v>
      </c>
      <c r="BE74" s="106">
        <f t="shared" si="285"/>
        <v>0</v>
      </c>
      <c r="BF74" s="106">
        <f t="shared" si="285"/>
        <v>0</v>
      </c>
      <c r="BG74" s="106">
        <f t="shared" si="285"/>
        <v>0</v>
      </c>
      <c r="BH74" s="106">
        <f t="shared" si="285"/>
        <v>0</v>
      </c>
      <c r="BI74" s="106">
        <f t="shared" si="285"/>
        <v>0</v>
      </c>
      <c r="BJ74" s="106">
        <f t="shared" si="285"/>
        <v>0</v>
      </c>
    </row>
    <row r="75" ht="11.25" customHeight="1">
      <c r="A75" s="102" t="str">
        <f t="shared" si="16"/>
        <v/>
      </c>
      <c r="B75" s="103" t="str">
        <f t="shared" si="17"/>
        <v>#N/A</v>
      </c>
      <c r="C75" s="104" t="str">
        <f>IF(A75="","",IF(snowball,IF(($E$5-AY75)&lt;0,0,$E$5-AY75),0)+D75)</f>
        <v/>
      </c>
      <c r="D75" s="105"/>
      <c r="E75" s="106">
        <f t="shared" ref="E75:N75" si="286">AO75+BA75</f>
        <v>0</v>
      </c>
      <c r="F75" s="106">
        <f t="shared" si="286"/>
        <v>0</v>
      </c>
      <c r="G75" s="106">
        <f t="shared" si="286"/>
        <v>0</v>
      </c>
      <c r="H75" s="106">
        <f t="shared" si="286"/>
        <v>0</v>
      </c>
      <c r="I75" s="106">
        <f t="shared" si="286"/>
        <v>0</v>
      </c>
      <c r="J75" s="106">
        <f t="shared" si="286"/>
        <v>0</v>
      </c>
      <c r="K75" s="106">
        <f t="shared" si="286"/>
        <v>0</v>
      </c>
      <c r="L75" s="106">
        <f t="shared" si="286"/>
        <v>0</v>
      </c>
      <c r="M75" s="106">
        <f t="shared" si="286"/>
        <v>0</v>
      </c>
      <c r="N75" s="106">
        <f t="shared" si="286"/>
        <v>0</v>
      </c>
      <c r="P75" s="107">
        <f t="shared" si="11"/>
        <v>0</v>
      </c>
      <c r="R75" s="106">
        <f t="shared" ref="R75:AA75" si="287">IF(E$8=0,0,ROUND(R74-(E75-AC75),2))</f>
        <v>0</v>
      </c>
      <c r="S75" s="106">
        <f t="shared" si="287"/>
        <v>0</v>
      </c>
      <c r="T75" s="106">
        <f t="shared" si="287"/>
        <v>0</v>
      </c>
      <c r="U75" s="106">
        <f t="shared" si="287"/>
        <v>0</v>
      </c>
      <c r="V75" s="106">
        <f t="shared" si="287"/>
        <v>0</v>
      </c>
      <c r="W75" s="106">
        <f t="shared" si="287"/>
        <v>0</v>
      </c>
      <c r="X75" s="106">
        <f t="shared" si="287"/>
        <v>0</v>
      </c>
      <c r="Y75" s="106">
        <f t="shared" si="287"/>
        <v>0</v>
      </c>
      <c r="Z75" s="106">
        <f t="shared" si="287"/>
        <v>0</v>
      </c>
      <c r="AA75" s="106">
        <f t="shared" si="287"/>
        <v>0</v>
      </c>
      <c r="AC75" s="106">
        <f t="shared" ref="AC75:AL75" si="288">ROUND(R74*E$9/12,2)</f>
        <v>0</v>
      </c>
      <c r="AD75" s="106">
        <f t="shared" si="288"/>
        <v>0</v>
      </c>
      <c r="AE75" s="106">
        <f t="shared" si="288"/>
        <v>0</v>
      </c>
      <c r="AF75" s="106">
        <f t="shared" si="288"/>
        <v>0</v>
      </c>
      <c r="AG75" s="106">
        <f t="shared" si="288"/>
        <v>0</v>
      </c>
      <c r="AH75" s="106">
        <f t="shared" si="288"/>
        <v>0</v>
      </c>
      <c r="AI75" s="106">
        <f t="shared" si="288"/>
        <v>0</v>
      </c>
      <c r="AJ75" s="106">
        <f t="shared" si="288"/>
        <v>0</v>
      </c>
      <c r="AK75" s="106">
        <f t="shared" si="288"/>
        <v>0</v>
      </c>
      <c r="AL75" s="106">
        <f t="shared" si="288"/>
        <v>0</v>
      </c>
      <c r="AM75" s="106">
        <f t="shared" si="21"/>
        <v>0</v>
      </c>
      <c r="AO75" s="106">
        <f t="shared" ref="AO75:AX75" si="289">IF(R74&gt;0,IF((R74+AC75)&lt;E$10,R74+AC75,E$10),0)</f>
        <v>0</v>
      </c>
      <c r="AP75" s="106">
        <f t="shared" si="289"/>
        <v>0</v>
      </c>
      <c r="AQ75" s="106">
        <f t="shared" si="289"/>
        <v>0</v>
      </c>
      <c r="AR75" s="106">
        <f t="shared" si="289"/>
        <v>0</v>
      </c>
      <c r="AS75" s="106">
        <f t="shared" si="289"/>
        <v>0</v>
      </c>
      <c r="AT75" s="106">
        <f t="shared" si="289"/>
        <v>0</v>
      </c>
      <c r="AU75" s="106">
        <f t="shared" si="289"/>
        <v>0</v>
      </c>
      <c r="AV75" s="106">
        <f t="shared" si="289"/>
        <v>0</v>
      </c>
      <c r="AW75" s="106">
        <f t="shared" si="289"/>
        <v>0</v>
      </c>
      <c r="AX75" s="106">
        <f t="shared" si="289"/>
        <v>0</v>
      </c>
      <c r="AY75" s="106">
        <f t="shared" si="23"/>
        <v>0</v>
      </c>
      <c r="BA75" s="108">
        <f t="shared" si="24"/>
        <v>0</v>
      </c>
      <c r="BB75" s="106">
        <f t="shared" ref="BB75:BJ75" si="290">IF(S74&lt;=0,0,IF($C75&lt;=SUM($BA75:BA75),0,IF(AP75+$C75-SUM($BA75:BA75)&gt;S74+AD75,S74+AD75-AP75,$C75-SUM($BA75:BA75))))</f>
        <v>0</v>
      </c>
      <c r="BC75" s="106">
        <f t="shared" si="290"/>
        <v>0</v>
      </c>
      <c r="BD75" s="106">
        <f t="shared" si="290"/>
        <v>0</v>
      </c>
      <c r="BE75" s="106">
        <f t="shared" si="290"/>
        <v>0</v>
      </c>
      <c r="BF75" s="106">
        <f t="shared" si="290"/>
        <v>0</v>
      </c>
      <c r="BG75" s="106">
        <f t="shared" si="290"/>
        <v>0</v>
      </c>
      <c r="BH75" s="106">
        <f t="shared" si="290"/>
        <v>0</v>
      </c>
      <c r="BI75" s="106">
        <f t="shared" si="290"/>
        <v>0</v>
      </c>
      <c r="BJ75" s="106">
        <f t="shared" si="290"/>
        <v>0</v>
      </c>
    </row>
    <row r="76" ht="11.25" customHeight="1">
      <c r="A76" s="102" t="str">
        <f t="shared" si="16"/>
        <v/>
      </c>
      <c r="B76" s="103" t="str">
        <f t="shared" si="17"/>
        <v>#N/A</v>
      </c>
      <c r="C76" s="104" t="str">
        <f>IF(A76="","",IF(snowball,IF(($E$5-AY76)&lt;0,0,$E$5-AY76),0)+D76)</f>
        <v/>
      </c>
      <c r="D76" s="105"/>
      <c r="E76" s="106">
        <f t="shared" ref="E76:N76" si="291">AO76+BA76</f>
        <v>0</v>
      </c>
      <c r="F76" s="106">
        <f t="shared" si="291"/>
        <v>0</v>
      </c>
      <c r="G76" s="106">
        <f t="shared" si="291"/>
        <v>0</v>
      </c>
      <c r="H76" s="106">
        <f t="shared" si="291"/>
        <v>0</v>
      </c>
      <c r="I76" s="106">
        <f t="shared" si="291"/>
        <v>0</v>
      </c>
      <c r="J76" s="106">
        <f t="shared" si="291"/>
        <v>0</v>
      </c>
      <c r="K76" s="106">
        <f t="shared" si="291"/>
        <v>0</v>
      </c>
      <c r="L76" s="106">
        <f t="shared" si="291"/>
        <v>0</v>
      </c>
      <c r="M76" s="106">
        <f t="shared" si="291"/>
        <v>0</v>
      </c>
      <c r="N76" s="106">
        <f t="shared" si="291"/>
        <v>0</v>
      </c>
      <c r="P76" s="107">
        <f t="shared" si="11"/>
        <v>0</v>
      </c>
      <c r="R76" s="106">
        <f t="shared" ref="R76:AA76" si="292">IF(E$8=0,0,ROUND(R75-(E76-AC76),2))</f>
        <v>0</v>
      </c>
      <c r="S76" s="106">
        <f t="shared" si="292"/>
        <v>0</v>
      </c>
      <c r="T76" s="106">
        <f t="shared" si="292"/>
        <v>0</v>
      </c>
      <c r="U76" s="106">
        <f t="shared" si="292"/>
        <v>0</v>
      </c>
      <c r="V76" s="106">
        <f t="shared" si="292"/>
        <v>0</v>
      </c>
      <c r="W76" s="106">
        <f t="shared" si="292"/>
        <v>0</v>
      </c>
      <c r="X76" s="106">
        <f t="shared" si="292"/>
        <v>0</v>
      </c>
      <c r="Y76" s="106">
        <f t="shared" si="292"/>
        <v>0</v>
      </c>
      <c r="Z76" s="106">
        <f t="shared" si="292"/>
        <v>0</v>
      </c>
      <c r="AA76" s="106">
        <f t="shared" si="292"/>
        <v>0</v>
      </c>
      <c r="AC76" s="106">
        <f t="shared" ref="AC76:AL76" si="293">ROUND(R75*E$9/12,2)</f>
        <v>0</v>
      </c>
      <c r="AD76" s="106">
        <f t="shared" si="293"/>
        <v>0</v>
      </c>
      <c r="AE76" s="106">
        <f t="shared" si="293"/>
        <v>0</v>
      </c>
      <c r="AF76" s="106">
        <f t="shared" si="293"/>
        <v>0</v>
      </c>
      <c r="AG76" s="106">
        <f t="shared" si="293"/>
        <v>0</v>
      </c>
      <c r="AH76" s="106">
        <f t="shared" si="293"/>
        <v>0</v>
      </c>
      <c r="AI76" s="106">
        <f t="shared" si="293"/>
        <v>0</v>
      </c>
      <c r="AJ76" s="106">
        <f t="shared" si="293"/>
        <v>0</v>
      </c>
      <c r="AK76" s="106">
        <f t="shared" si="293"/>
        <v>0</v>
      </c>
      <c r="AL76" s="106">
        <f t="shared" si="293"/>
        <v>0</v>
      </c>
      <c r="AM76" s="106">
        <f t="shared" si="21"/>
        <v>0</v>
      </c>
      <c r="AO76" s="106">
        <f t="shared" ref="AO76:AX76" si="294">IF(R75&gt;0,IF((R75+AC76)&lt;E$10,R75+AC76,E$10),0)</f>
        <v>0</v>
      </c>
      <c r="AP76" s="106">
        <f t="shared" si="294"/>
        <v>0</v>
      </c>
      <c r="AQ76" s="106">
        <f t="shared" si="294"/>
        <v>0</v>
      </c>
      <c r="AR76" s="106">
        <f t="shared" si="294"/>
        <v>0</v>
      </c>
      <c r="AS76" s="106">
        <f t="shared" si="294"/>
        <v>0</v>
      </c>
      <c r="AT76" s="106">
        <f t="shared" si="294"/>
        <v>0</v>
      </c>
      <c r="AU76" s="106">
        <f t="shared" si="294"/>
        <v>0</v>
      </c>
      <c r="AV76" s="106">
        <f t="shared" si="294"/>
        <v>0</v>
      </c>
      <c r="AW76" s="106">
        <f t="shared" si="294"/>
        <v>0</v>
      </c>
      <c r="AX76" s="106">
        <f t="shared" si="294"/>
        <v>0</v>
      </c>
      <c r="AY76" s="106">
        <f t="shared" si="23"/>
        <v>0</v>
      </c>
      <c r="BA76" s="108">
        <f t="shared" si="24"/>
        <v>0</v>
      </c>
      <c r="BB76" s="106">
        <f t="shared" ref="BB76:BJ76" si="295">IF(S75&lt;=0,0,IF($C76&lt;=SUM($BA76:BA76),0,IF(AP76+$C76-SUM($BA76:BA76)&gt;S75+AD76,S75+AD76-AP76,$C76-SUM($BA76:BA76))))</f>
        <v>0</v>
      </c>
      <c r="BC76" s="106">
        <f t="shared" si="295"/>
        <v>0</v>
      </c>
      <c r="BD76" s="106">
        <f t="shared" si="295"/>
        <v>0</v>
      </c>
      <c r="BE76" s="106">
        <f t="shared" si="295"/>
        <v>0</v>
      </c>
      <c r="BF76" s="106">
        <f t="shared" si="295"/>
        <v>0</v>
      </c>
      <c r="BG76" s="106">
        <f t="shared" si="295"/>
        <v>0</v>
      </c>
      <c r="BH76" s="106">
        <f t="shared" si="295"/>
        <v>0</v>
      </c>
      <c r="BI76" s="106">
        <f t="shared" si="295"/>
        <v>0</v>
      </c>
      <c r="BJ76" s="106">
        <f t="shared" si="295"/>
        <v>0</v>
      </c>
    </row>
    <row r="77" ht="11.25" customHeight="1">
      <c r="A77" s="102" t="str">
        <f t="shared" si="16"/>
        <v/>
      </c>
      <c r="B77" s="103" t="str">
        <f t="shared" si="17"/>
        <v>#N/A</v>
      </c>
      <c r="C77" s="104" t="str">
        <f>IF(A77="","",IF(snowball,IF(($E$5-AY77)&lt;0,0,$E$5-AY77),0)+D77)</f>
        <v/>
      </c>
      <c r="D77" s="105"/>
      <c r="E77" s="106">
        <f t="shared" ref="E77:N77" si="296">AO77+BA77</f>
        <v>0</v>
      </c>
      <c r="F77" s="106">
        <f t="shared" si="296"/>
        <v>0</v>
      </c>
      <c r="G77" s="106">
        <f t="shared" si="296"/>
        <v>0</v>
      </c>
      <c r="H77" s="106">
        <f t="shared" si="296"/>
        <v>0</v>
      </c>
      <c r="I77" s="106">
        <f t="shared" si="296"/>
        <v>0</v>
      </c>
      <c r="J77" s="106">
        <f t="shared" si="296"/>
        <v>0</v>
      </c>
      <c r="K77" s="106">
        <f t="shared" si="296"/>
        <v>0</v>
      </c>
      <c r="L77" s="106">
        <f t="shared" si="296"/>
        <v>0</v>
      </c>
      <c r="M77" s="106">
        <f t="shared" si="296"/>
        <v>0</v>
      </c>
      <c r="N77" s="106">
        <f t="shared" si="296"/>
        <v>0</v>
      </c>
      <c r="P77" s="107">
        <f t="shared" si="11"/>
        <v>0</v>
      </c>
      <c r="R77" s="106">
        <f t="shared" ref="R77:AA77" si="297">IF(E$8=0,0,ROUND(R76-(E77-AC77),2))</f>
        <v>0</v>
      </c>
      <c r="S77" s="106">
        <f t="shared" si="297"/>
        <v>0</v>
      </c>
      <c r="T77" s="106">
        <f t="shared" si="297"/>
        <v>0</v>
      </c>
      <c r="U77" s="106">
        <f t="shared" si="297"/>
        <v>0</v>
      </c>
      <c r="V77" s="106">
        <f t="shared" si="297"/>
        <v>0</v>
      </c>
      <c r="W77" s="106">
        <f t="shared" si="297"/>
        <v>0</v>
      </c>
      <c r="X77" s="106">
        <f t="shared" si="297"/>
        <v>0</v>
      </c>
      <c r="Y77" s="106">
        <f t="shared" si="297"/>
        <v>0</v>
      </c>
      <c r="Z77" s="106">
        <f t="shared" si="297"/>
        <v>0</v>
      </c>
      <c r="AA77" s="106">
        <f t="shared" si="297"/>
        <v>0</v>
      </c>
      <c r="AC77" s="106">
        <f t="shared" ref="AC77:AL77" si="298">ROUND(R76*E$9/12,2)</f>
        <v>0</v>
      </c>
      <c r="AD77" s="106">
        <f t="shared" si="298"/>
        <v>0</v>
      </c>
      <c r="AE77" s="106">
        <f t="shared" si="298"/>
        <v>0</v>
      </c>
      <c r="AF77" s="106">
        <f t="shared" si="298"/>
        <v>0</v>
      </c>
      <c r="AG77" s="106">
        <f t="shared" si="298"/>
        <v>0</v>
      </c>
      <c r="AH77" s="106">
        <f t="shared" si="298"/>
        <v>0</v>
      </c>
      <c r="AI77" s="106">
        <f t="shared" si="298"/>
        <v>0</v>
      </c>
      <c r="AJ77" s="106">
        <f t="shared" si="298"/>
        <v>0</v>
      </c>
      <c r="AK77" s="106">
        <f t="shared" si="298"/>
        <v>0</v>
      </c>
      <c r="AL77" s="106">
        <f t="shared" si="298"/>
        <v>0</v>
      </c>
      <c r="AM77" s="106">
        <f t="shared" si="21"/>
        <v>0</v>
      </c>
      <c r="AO77" s="106">
        <f t="shared" ref="AO77:AX77" si="299">IF(R76&gt;0,IF((R76+AC77)&lt;E$10,R76+AC77,E$10),0)</f>
        <v>0</v>
      </c>
      <c r="AP77" s="106">
        <f t="shared" si="299"/>
        <v>0</v>
      </c>
      <c r="AQ77" s="106">
        <f t="shared" si="299"/>
        <v>0</v>
      </c>
      <c r="AR77" s="106">
        <f t="shared" si="299"/>
        <v>0</v>
      </c>
      <c r="AS77" s="106">
        <f t="shared" si="299"/>
        <v>0</v>
      </c>
      <c r="AT77" s="106">
        <f t="shared" si="299"/>
        <v>0</v>
      </c>
      <c r="AU77" s="106">
        <f t="shared" si="299"/>
        <v>0</v>
      </c>
      <c r="AV77" s="106">
        <f t="shared" si="299"/>
        <v>0</v>
      </c>
      <c r="AW77" s="106">
        <f t="shared" si="299"/>
        <v>0</v>
      </c>
      <c r="AX77" s="106">
        <f t="shared" si="299"/>
        <v>0</v>
      </c>
      <c r="AY77" s="106">
        <f t="shared" si="23"/>
        <v>0</v>
      </c>
      <c r="BA77" s="108">
        <f t="shared" si="24"/>
        <v>0</v>
      </c>
      <c r="BB77" s="106">
        <f t="shared" ref="BB77:BJ77" si="300">IF(S76&lt;=0,0,IF($C77&lt;=SUM($BA77:BA77),0,IF(AP77+$C77-SUM($BA77:BA77)&gt;S76+AD77,S76+AD77-AP77,$C77-SUM($BA77:BA77))))</f>
        <v>0</v>
      </c>
      <c r="BC77" s="106">
        <f t="shared" si="300"/>
        <v>0</v>
      </c>
      <c r="BD77" s="106">
        <f t="shared" si="300"/>
        <v>0</v>
      </c>
      <c r="BE77" s="106">
        <f t="shared" si="300"/>
        <v>0</v>
      </c>
      <c r="BF77" s="106">
        <f t="shared" si="300"/>
        <v>0</v>
      </c>
      <c r="BG77" s="106">
        <f t="shared" si="300"/>
        <v>0</v>
      </c>
      <c r="BH77" s="106">
        <f t="shared" si="300"/>
        <v>0</v>
      </c>
      <c r="BI77" s="106">
        <f t="shared" si="300"/>
        <v>0</v>
      </c>
      <c r="BJ77" s="106">
        <f t="shared" si="300"/>
        <v>0</v>
      </c>
    </row>
    <row r="78" ht="11.25" customHeight="1">
      <c r="A78" s="102" t="str">
        <f t="shared" si="16"/>
        <v/>
      </c>
      <c r="B78" s="103" t="str">
        <f t="shared" si="17"/>
        <v>#N/A</v>
      </c>
      <c r="C78" s="104" t="str">
        <f>IF(A78="","",IF(snowball,IF(($E$5-AY78)&lt;0,0,$E$5-AY78),0)+D78)</f>
        <v/>
      </c>
      <c r="D78" s="105"/>
      <c r="E78" s="106">
        <f t="shared" ref="E78:N78" si="301">AO78+BA78</f>
        <v>0</v>
      </c>
      <c r="F78" s="106">
        <f t="shared" si="301"/>
        <v>0</v>
      </c>
      <c r="G78" s="106">
        <f t="shared" si="301"/>
        <v>0</v>
      </c>
      <c r="H78" s="106">
        <f t="shared" si="301"/>
        <v>0</v>
      </c>
      <c r="I78" s="106">
        <f t="shared" si="301"/>
        <v>0</v>
      </c>
      <c r="J78" s="106">
        <f t="shared" si="301"/>
        <v>0</v>
      </c>
      <c r="K78" s="106">
        <f t="shared" si="301"/>
        <v>0</v>
      </c>
      <c r="L78" s="106">
        <f t="shared" si="301"/>
        <v>0</v>
      </c>
      <c r="M78" s="106">
        <f t="shared" si="301"/>
        <v>0</v>
      </c>
      <c r="N78" s="106">
        <f t="shared" si="301"/>
        <v>0</v>
      </c>
      <c r="P78" s="107">
        <f t="shared" si="11"/>
        <v>0</v>
      </c>
      <c r="R78" s="106">
        <f t="shared" ref="R78:AA78" si="302">IF(E$8=0,0,ROUND(R77-(E78-AC78),2))</f>
        <v>0</v>
      </c>
      <c r="S78" s="106">
        <f t="shared" si="302"/>
        <v>0</v>
      </c>
      <c r="T78" s="106">
        <f t="shared" si="302"/>
        <v>0</v>
      </c>
      <c r="U78" s="106">
        <f t="shared" si="302"/>
        <v>0</v>
      </c>
      <c r="V78" s="106">
        <f t="shared" si="302"/>
        <v>0</v>
      </c>
      <c r="W78" s="106">
        <f t="shared" si="302"/>
        <v>0</v>
      </c>
      <c r="X78" s="106">
        <f t="shared" si="302"/>
        <v>0</v>
      </c>
      <c r="Y78" s="106">
        <f t="shared" si="302"/>
        <v>0</v>
      </c>
      <c r="Z78" s="106">
        <f t="shared" si="302"/>
        <v>0</v>
      </c>
      <c r="AA78" s="106">
        <f t="shared" si="302"/>
        <v>0</v>
      </c>
      <c r="AC78" s="106">
        <f t="shared" ref="AC78:AL78" si="303">ROUND(R77*E$9/12,2)</f>
        <v>0</v>
      </c>
      <c r="AD78" s="106">
        <f t="shared" si="303"/>
        <v>0</v>
      </c>
      <c r="AE78" s="106">
        <f t="shared" si="303"/>
        <v>0</v>
      </c>
      <c r="AF78" s="106">
        <f t="shared" si="303"/>
        <v>0</v>
      </c>
      <c r="AG78" s="106">
        <f t="shared" si="303"/>
        <v>0</v>
      </c>
      <c r="AH78" s="106">
        <f t="shared" si="303"/>
        <v>0</v>
      </c>
      <c r="AI78" s="106">
        <f t="shared" si="303"/>
        <v>0</v>
      </c>
      <c r="AJ78" s="106">
        <f t="shared" si="303"/>
        <v>0</v>
      </c>
      <c r="AK78" s="106">
        <f t="shared" si="303"/>
        <v>0</v>
      </c>
      <c r="AL78" s="106">
        <f t="shared" si="303"/>
        <v>0</v>
      </c>
      <c r="AM78" s="106">
        <f t="shared" si="21"/>
        <v>0</v>
      </c>
      <c r="AO78" s="106">
        <f t="shared" ref="AO78:AX78" si="304">IF(R77&gt;0,IF((R77+AC78)&lt;E$10,R77+AC78,E$10),0)</f>
        <v>0</v>
      </c>
      <c r="AP78" s="106">
        <f t="shared" si="304"/>
        <v>0</v>
      </c>
      <c r="AQ78" s="106">
        <f t="shared" si="304"/>
        <v>0</v>
      </c>
      <c r="AR78" s="106">
        <f t="shared" si="304"/>
        <v>0</v>
      </c>
      <c r="AS78" s="106">
        <f t="shared" si="304"/>
        <v>0</v>
      </c>
      <c r="AT78" s="106">
        <f t="shared" si="304"/>
        <v>0</v>
      </c>
      <c r="AU78" s="106">
        <f t="shared" si="304"/>
        <v>0</v>
      </c>
      <c r="AV78" s="106">
        <f t="shared" si="304"/>
        <v>0</v>
      </c>
      <c r="AW78" s="106">
        <f t="shared" si="304"/>
        <v>0</v>
      </c>
      <c r="AX78" s="106">
        <f t="shared" si="304"/>
        <v>0</v>
      </c>
      <c r="AY78" s="106">
        <f t="shared" si="23"/>
        <v>0</v>
      </c>
      <c r="BA78" s="108">
        <f t="shared" si="24"/>
        <v>0</v>
      </c>
      <c r="BB78" s="106">
        <f t="shared" ref="BB78:BJ78" si="305">IF(S77&lt;=0,0,IF($C78&lt;=SUM($BA78:BA78),0,IF(AP78+$C78-SUM($BA78:BA78)&gt;S77+AD78,S77+AD78-AP78,$C78-SUM($BA78:BA78))))</f>
        <v>0</v>
      </c>
      <c r="BC78" s="106">
        <f t="shared" si="305"/>
        <v>0</v>
      </c>
      <c r="BD78" s="106">
        <f t="shared" si="305"/>
        <v>0</v>
      </c>
      <c r="BE78" s="106">
        <f t="shared" si="305"/>
        <v>0</v>
      </c>
      <c r="BF78" s="106">
        <f t="shared" si="305"/>
        <v>0</v>
      </c>
      <c r="BG78" s="106">
        <f t="shared" si="305"/>
        <v>0</v>
      </c>
      <c r="BH78" s="106">
        <f t="shared" si="305"/>
        <v>0</v>
      </c>
      <c r="BI78" s="106">
        <f t="shared" si="305"/>
        <v>0</v>
      </c>
      <c r="BJ78" s="106">
        <f t="shared" si="305"/>
        <v>0</v>
      </c>
    </row>
    <row r="79" ht="11.25" customHeight="1">
      <c r="A79" s="102" t="str">
        <f t="shared" si="16"/>
        <v/>
      </c>
      <c r="B79" s="103" t="str">
        <f t="shared" si="17"/>
        <v>#N/A</v>
      </c>
      <c r="C79" s="104" t="str">
        <f>IF(A79="","",IF(snowball,IF(($E$5-AY79)&lt;0,0,$E$5-AY79),0)+D79)</f>
        <v/>
      </c>
      <c r="D79" s="105"/>
      <c r="E79" s="106">
        <f t="shared" ref="E79:N79" si="306">AO79+BA79</f>
        <v>0</v>
      </c>
      <c r="F79" s="106">
        <f t="shared" si="306"/>
        <v>0</v>
      </c>
      <c r="G79" s="106">
        <f t="shared" si="306"/>
        <v>0</v>
      </c>
      <c r="H79" s="106">
        <f t="shared" si="306"/>
        <v>0</v>
      </c>
      <c r="I79" s="106">
        <f t="shared" si="306"/>
        <v>0</v>
      </c>
      <c r="J79" s="106">
        <f t="shared" si="306"/>
        <v>0</v>
      </c>
      <c r="K79" s="106">
        <f t="shared" si="306"/>
        <v>0</v>
      </c>
      <c r="L79" s="106">
        <f t="shared" si="306"/>
        <v>0</v>
      </c>
      <c r="M79" s="106">
        <f t="shared" si="306"/>
        <v>0</v>
      </c>
      <c r="N79" s="106">
        <f t="shared" si="306"/>
        <v>0</v>
      </c>
      <c r="P79" s="107">
        <f t="shared" si="11"/>
        <v>0</v>
      </c>
      <c r="R79" s="106">
        <f t="shared" ref="R79:AA79" si="307">IF(E$8=0,0,ROUND(R78-(E79-AC79),2))</f>
        <v>0</v>
      </c>
      <c r="S79" s="106">
        <f t="shared" si="307"/>
        <v>0</v>
      </c>
      <c r="T79" s="106">
        <f t="shared" si="307"/>
        <v>0</v>
      </c>
      <c r="U79" s="106">
        <f t="shared" si="307"/>
        <v>0</v>
      </c>
      <c r="V79" s="106">
        <f t="shared" si="307"/>
        <v>0</v>
      </c>
      <c r="W79" s="106">
        <f t="shared" si="307"/>
        <v>0</v>
      </c>
      <c r="X79" s="106">
        <f t="shared" si="307"/>
        <v>0</v>
      </c>
      <c r="Y79" s="106">
        <f t="shared" si="307"/>
        <v>0</v>
      </c>
      <c r="Z79" s="106">
        <f t="shared" si="307"/>
        <v>0</v>
      </c>
      <c r="AA79" s="106">
        <f t="shared" si="307"/>
        <v>0</v>
      </c>
      <c r="AC79" s="106">
        <f t="shared" ref="AC79:AL79" si="308">ROUND(R78*E$9/12,2)</f>
        <v>0</v>
      </c>
      <c r="AD79" s="106">
        <f t="shared" si="308"/>
        <v>0</v>
      </c>
      <c r="AE79" s="106">
        <f t="shared" si="308"/>
        <v>0</v>
      </c>
      <c r="AF79" s="106">
        <f t="shared" si="308"/>
        <v>0</v>
      </c>
      <c r="AG79" s="106">
        <f t="shared" si="308"/>
        <v>0</v>
      </c>
      <c r="AH79" s="106">
        <f t="shared" si="308"/>
        <v>0</v>
      </c>
      <c r="AI79" s="106">
        <f t="shared" si="308"/>
        <v>0</v>
      </c>
      <c r="AJ79" s="106">
        <f t="shared" si="308"/>
        <v>0</v>
      </c>
      <c r="AK79" s="106">
        <f t="shared" si="308"/>
        <v>0</v>
      </c>
      <c r="AL79" s="106">
        <f t="shared" si="308"/>
        <v>0</v>
      </c>
      <c r="AM79" s="106">
        <f t="shared" si="21"/>
        <v>0</v>
      </c>
      <c r="AO79" s="106">
        <f t="shared" ref="AO79:AX79" si="309">IF(R78&gt;0,IF((R78+AC79)&lt;E$10,R78+AC79,E$10),0)</f>
        <v>0</v>
      </c>
      <c r="AP79" s="106">
        <f t="shared" si="309"/>
        <v>0</v>
      </c>
      <c r="AQ79" s="106">
        <f t="shared" si="309"/>
        <v>0</v>
      </c>
      <c r="AR79" s="106">
        <f t="shared" si="309"/>
        <v>0</v>
      </c>
      <c r="AS79" s="106">
        <f t="shared" si="309"/>
        <v>0</v>
      </c>
      <c r="AT79" s="106">
        <f t="shared" si="309"/>
        <v>0</v>
      </c>
      <c r="AU79" s="106">
        <f t="shared" si="309"/>
        <v>0</v>
      </c>
      <c r="AV79" s="106">
        <f t="shared" si="309"/>
        <v>0</v>
      </c>
      <c r="AW79" s="106">
        <f t="shared" si="309"/>
        <v>0</v>
      </c>
      <c r="AX79" s="106">
        <f t="shared" si="309"/>
        <v>0</v>
      </c>
      <c r="AY79" s="106">
        <f t="shared" si="23"/>
        <v>0</v>
      </c>
      <c r="BA79" s="108">
        <f t="shared" si="24"/>
        <v>0</v>
      </c>
      <c r="BB79" s="106">
        <f t="shared" ref="BB79:BJ79" si="310">IF(S78&lt;=0,0,IF($C79&lt;=SUM($BA79:BA79),0,IF(AP79+$C79-SUM($BA79:BA79)&gt;S78+AD79,S78+AD79-AP79,$C79-SUM($BA79:BA79))))</f>
        <v>0</v>
      </c>
      <c r="BC79" s="106">
        <f t="shared" si="310"/>
        <v>0</v>
      </c>
      <c r="BD79" s="106">
        <f t="shared" si="310"/>
        <v>0</v>
      </c>
      <c r="BE79" s="106">
        <f t="shared" si="310"/>
        <v>0</v>
      </c>
      <c r="BF79" s="106">
        <f t="shared" si="310"/>
        <v>0</v>
      </c>
      <c r="BG79" s="106">
        <f t="shared" si="310"/>
        <v>0</v>
      </c>
      <c r="BH79" s="106">
        <f t="shared" si="310"/>
        <v>0</v>
      </c>
      <c r="BI79" s="106">
        <f t="shared" si="310"/>
        <v>0</v>
      </c>
      <c r="BJ79" s="106">
        <f t="shared" si="310"/>
        <v>0</v>
      </c>
    </row>
    <row r="80" ht="11.25" customHeight="1">
      <c r="A80" s="102" t="str">
        <f t="shared" si="16"/>
        <v/>
      </c>
      <c r="B80" s="103" t="str">
        <f t="shared" si="17"/>
        <v>#N/A</v>
      </c>
      <c r="C80" s="104" t="str">
        <f>IF(A80="","",IF(snowball,IF(($E$5-AY80)&lt;0,0,$E$5-AY80),0)+D80)</f>
        <v/>
      </c>
      <c r="D80" s="105"/>
      <c r="E80" s="106">
        <f t="shared" ref="E80:N80" si="311">AO80+BA80</f>
        <v>0</v>
      </c>
      <c r="F80" s="106">
        <f t="shared" si="311"/>
        <v>0</v>
      </c>
      <c r="G80" s="106">
        <f t="shared" si="311"/>
        <v>0</v>
      </c>
      <c r="H80" s="106">
        <f t="shared" si="311"/>
        <v>0</v>
      </c>
      <c r="I80" s="106">
        <f t="shared" si="311"/>
        <v>0</v>
      </c>
      <c r="J80" s="106">
        <f t="shared" si="311"/>
        <v>0</v>
      </c>
      <c r="K80" s="106">
        <f t="shared" si="311"/>
        <v>0</v>
      </c>
      <c r="L80" s="106">
        <f t="shared" si="311"/>
        <v>0</v>
      </c>
      <c r="M80" s="106">
        <f t="shared" si="311"/>
        <v>0</v>
      </c>
      <c r="N80" s="106">
        <f t="shared" si="311"/>
        <v>0</v>
      </c>
      <c r="P80" s="107">
        <f t="shared" si="11"/>
        <v>0</v>
      </c>
      <c r="R80" s="106">
        <f t="shared" ref="R80:AA80" si="312">IF(E$8=0,0,ROUND(R79-(E80-AC80),2))</f>
        <v>0</v>
      </c>
      <c r="S80" s="106">
        <f t="shared" si="312"/>
        <v>0</v>
      </c>
      <c r="T80" s="106">
        <f t="shared" si="312"/>
        <v>0</v>
      </c>
      <c r="U80" s="106">
        <f t="shared" si="312"/>
        <v>0</v>
      </c>
      <c r="V80" s="106">
        <f t="shared" si="312"/>
        <v>0</v>
      </c>
      <c r="W80" s="106">
        <f t="shared" si="312"/>
        <v>0</v>
      </c>
      <c r="X80" s="106">
        <f t="shared" si="312"/>
        <v>0</v>
      </c>
      <c r="Y80" s="106">
        <f t="shared" si="312"/>
        <v>0</v>
      </c>
      <c r="Z80" s="106">
        <f t="shared" si="312"/>
        <v>0</v>
      </c>
      <c r="AA80" s="106">
        <f t="shared" si="312"/>
        <v>0</v>
      </c>
      <c r="AC80" s="106">
        <f t="shared" ref="AC80:AL80" si="313">ROUND(R79*E$9/12,2)</f>
        <v>0</v>
      </c>
      <c r="AD80" s="106">
        <f t="shared" si="313"/>
        <v>0</v>
      </c>
      <c r="AE80" s="106">
        <f t="shared" si="313"/>
        <v>0</v>
      </c>
      <c r="AF80" s="106">
        <f t="shared" si="313"/>
        <v>0</v>
      </c>
      <c r="AG80" s="106">
        <f t="shared" si="313"/>
        <v>0</v>
      </c>
      <c r="AH80" s="106">
        <f t="shared" si="313"/>
        <v>0</v>
      </c>
      <c r="AI80" s="106">
        <f t="shared" si="313"/>
        <v>0</v>
      </c>
      <c r="AJ80" s="106">
        <f t="shared" si="313"/>
        <v>0</v>
      </c>
      <c r="AK80" s="106">
        <f t="shared" si="313"/>
        <v>0</v>
      </c>
      <c r="AL80" s="106">
        <f t="shared" si="313"/>
        <v>0</v>
      </c>
      <c r="AM80" s="106">
        <f t="shared" si="21"/>
        <v>0</v>
      </c>
      <c r="AO80" s="106">
        <f t="shared" ref="AO80:AX80" si="314">IF(R79&gt;0,IF((R79+AC80)&lt;E$10,R79+AC80,E$10),0)</f>
        <v>0</v>
      </c>
      <c r="AP80" s="106">
        <f t="shared" si="314"/>
        <v>0</v>
      </c>
      <c r="AQ80" s="106">
        <f t="shared" si="314"/>
        <v>0</v>
      </c>
      <c r="AR80" s="106">
        <f t="shared" si="314"/>
        <v>0</v>
      </c>
      <c r="AS80" s="106">
        <f t="shared" si="314"/>
        <v>0</v>
      </c>
      <c r="AT80" s="106">
        <f t="shared" si="314"/>
        <v>0</v>
      </c>
      <c r="AU80" s="106">
        <f t="shared" si="314"/>
        <v>0</v>
      </c>
      <c r="AV80" s="106">
        <f t="shared" si="314"/>
        <v>0</v>
      </c>
      <c r="AW80" s="106">
        <f t="shared" si="314"/>
        <v>0</v>
      </c>
      <c r="AX80" s="106">
        <f t="shared" si="314"/>
        <v>0</v>
      </c>
      <c r="AY80" s="106">
        <f t="shared" si="23"/>
        <v>0</v>
      </c>
      <c r="BA80" s="108">
        <f t="shared" si="24"/>
        <v>0</v>
      </c>
      <c r="BB80" s="106">
        <f t="shared" ref="BB80:BJ80" si="315">IF(S79&lt;=0,0,IF($C80&lt;=SUM($BA80:BA80),0,IF(AP80+$C80-SUM($BA80:BA80)&gt;S79+AD80,S79+AD80-AP80,$C80-SUM($BA80:BA80))))</f>
        <v>0</v>
      </c>
      <c r="BC80" s="106">
        <f t="shared" si="315"/>
        <v>0</v>
      </c>
      <c r="BD80" s="106">
        <f t="shared" si="315"/>
        <v>0</v>
      </c>
      <c r="BE80" s="106">
        <f t="shared" si="315"/>
        <v>0</v>
      </c>
      <c r="BF80" s="106">
        <f t="shared" si="315"/>
        <v>0</v>
      </c>
      <c r="BG80" s="106">
        <f t="shared" si="315"/>
        <v>0</v>
      </c>
      <c r="BH80" s="106">
        <f t="shared" si="315"/>
        <v>0</v>
      </c>
      <c r="BI80" s="106">
        <f t="shared" si="315"/>
        <v>0</v>
      </c>
      <c r="BJ80" s="106">
        <f t="shared" si="315"/>
        <v>0</v>
      </c>
    </row>
    <row r="81" ht="11.25" customHeight="1">
      <c r="A81" s="102" t="str">
        <f t="shared" si="16"/>
        <v/>
      </c>
      <c r="B81" s="103" t="str">
        <f t="shared" si="17"/>
        <v>#N/A</v>
      </c>
      <c r="C81" s="104" t="str">
        <f>IF(A81="","",IF(snowball,IF(($E$5-AY81)&lt;0,0,$E$5-AY81),0)+D81)</f>
        <v/>
      </c>
      <c r="D81" s="105"/>
      <c r="E81" s="106">
        <f t="shared" ref="E81:N81" si="316">AO81+BA81</f>
        <v>0</v>
      </c>
      <c r="F81" s="106">
        <f t="shared" si="316"/>
        <v>0</v>
      </c>
      <c r="G81" s="106">
        <f t="shared" si="316"/>
        <v>0</v>
      </c>
      <c r="H81" s="106">
        <f t="shared" si="316"/>
        <v>0</v>
      </c>
      <c r="I81" s="106">
        <f t="shared" si="316"/>
        <v>0</v>
      </c>
      <c r="J81" s="106">
        <f t="shared" si="316"/>
        <v>0</v>
      </c>
      <c r="K81" s="106">
        <f t="shared" si="316"/>
        <v>0</v>
      </c>
      <c r="L81" s="106">
        <f t="shared" si="316"/>
        <v>0</v>
      </c>
      <c r="M81" s="106">
        <f t="shared" si="316"/>
        <v>0</v>
      </c>
      <c r="N81" s="106">
        <f t="shared" si="316"/>
        <v>0</v>
      </c>
      <c r="P81" s="107">
        <f t="shared" si="11"/>
        <v>0</v>
      </c>
      <c r="R81" s="106">
        <f t="shared" ref="R81:AA81" si="317">IF(E$8=0,0,ROUND(R80-(E81-AC81),2))</f>
        <v>0</v>
      </c>
      <c r="S81" s="106">
        <f t="shared" si="317"/>
        <v>0</v>
      </c>
      <c r="T81" s="106">
        <f t="shared" si="317"/>
        <v>0</v>
      </c>
      <c r="U81" s="106">
        <f t="shared" si="317"/>
        <v>0</v>
      </c>
      <c r="V81" s="106">
        <f t="shared" si="317"/>
        <v>0</v>
      </c>
      <c r="W81" s="106">
        <f t="shared" si="317"/>
        <v>0</v>
      </c>
      <c r="X81" s="106">
        <f t="shared" si="317"/>
        <v>0</v>
      </c>
      <c r="Y81" s="106">
        <f t="shared" si="317"/>
        <v>0</v>
      </c>
      <c r="Z81" s="106">
        <f t="shared" si="317"/>
        <v>0</v>
      </c>
      <c r="AA81" s="106">
        <f t="shared" si="317"/>
        <v>0</v>
      </c>
      <c r="AC81" s="106">
        <f t="shared" ref="AC81:AL81" si="318">ROUND(R80*E$9/12,2)</f>
        <v>0</v>
      </c>
      <c r="AD81" s="106">
        <f t="shared" si="318"/>
        <v>0</v>
      </c>
      <c r="AE81" s="106">
        <f t="shared" si="318"/>
        <v>0</v>
      </c>
      <c r="AF81" s="106">
        <f t="shared" si="318"/>
        <v>0</v>
      </c>
      <c r="AG81" s="106">
        <f t="shared" si="318"/>
        <v>0</v>
      </c>
      <c r="AH81" s="106">
        <f t="shared" si="318"/>
        <v>0</v>
      </c>
      <c r="AI81" s="106">
        <f t="shared" si="318"/>
        <v>0</v>
      </c>
      <c r="AJ81" s="106">
        <f t="shared" si="318"/>
        <v>0</v>
      </c>
      <c r="AK81" s="106">
        <f t="shared" si="318"/>
        <v>0</v>
      </c>
      <c r="AL81" s="106">
        <f t="shared" si="318"/>
        <v>0</v>
      </c>
      <c r="AM81" s="106">
        <f t="shared" si="21"/>
        <v>0</v>
      </c>
      <c r="AO81" s="106">
        <f t="shared" ref="AO81:AX81" si="319">IF(R80&gt;0,IF((R80+AC81)&lt;E$10,R80+AC81,E$10),0)</f>
        <v>0</v>
      </c>
      <c r="AP81" s="106">
        <f t="shared" si="319"/>
        <v>0</v>
      </c>
      <c r="AQ81" s="106">
        <f t="shared" si="319"/>
        <v>0</v>
      </c>
      <c r="AR81" s="106">
        <f t="shared" si="319"/>
        <v>0</v>
      </c>
      <c r="AS81" s="106">
        <f t="shared" si="319"/>
        <v>0</v>
      </c>
      <c r="AT81" s="106">
        <f t="shared" si="319"/>
        <v>0</v>
      </c>
      <c r="AU81" s="106">
        <f t="shared" si="319"/>
        <v>0</v>
      </c>
      <c r="AV81" s="106">
        <f t="shared" si="319"/>
        <v>0</v>
      </c>
      <c r="AW81" s="106">
        <f t="shared" si="319"/>
        <v>0</v>
      </c>
      <c r="AX81" s="106">
        <f t="shared" si="319"/>
        <v>0</v>
      </c>
      <c r="AY81" s="106">
        <f t="shared" si="23"/>
        <v>0</v>
      </c>
      <c r="BA81" s="108">
        <f t="shared" si="24"/>
        <v>0</v>
      </c>
      <c r="BB81" s="106">
        <f t="shared" ref="BB81:BJ81" si="320">IF(S80&lt;=0,0,IF($C81&lt;=SUM($BA81:BA81),0,IF(AP81+$C81-SUM($BA81:BA81)&gt;S80+AD81,S80+AD81-AP81,$C81-SUM($BA81:BA81))))</f>
        <v>0</v>
      </c>
      <c r="BC81" s="106">
        <f t="shared" si="320"/>
        <v>0</v>
      </c>
      <c r="BD81" s="106">
        <f t="shared" si="320"/>
        <v>0</v>
      </c>
      <c r="BE81" s="106">
        <f t="shared" si="320"/>
        <v>0</v>
      </c>
      <c r="BF81" s="106">
        <f t="shared" si="320"/>
        <v>0</v>
      </c>
      <c r="BG81" s="106">
        <f t="shared" si="320"/>
        <v>0</v>
      </c>
      <c r="BH81" s="106">
        <f t="shared" si="320"/>
        <v>0</v>
      </c>
      <c r="BI81" s="106">
        <f t="shared" si="320"/>
        <v>0</v>
      </c>
      <c r="BJ81" s="106">
        <f t="shared" si="320"/>
        <v>0</v>
      </c>
    </row>
    <row r="82" ht="11.25" customHeight="1">
      <c r="A82" s="102" t="str">
        <f t="shared" si="16"/>
        <v/>
      </c>
      <c r="B82" s="103" t="str">
        <f t="shared" si="17"/>
        <v>#N/A</v>
      </c>
      <c r="C82" s="104" t="str">
        <f>IF(A82="","",IF(snowball,IF(($E$5-AY82)&lt;0,0,$E$5-AY82),0)+D82)</f>
        <v/>
      </c>
      <c r="D82" s="105"/>
      <c r="E82" s="106">
        <f t="shared" ref="E82:N82" si="321">AO82+BA82</f>
        <v>0</v>
      </c>
      <c r="F82" s="106">
        <f t="shared" si="321"/>
        <v>0</v>
      </c>
      <c r="G82" s="106">
        <f t="shared" si="321"/>
        <v>0</v>
      </c>
      <c r="H82" s="106">
        <f t="shared" si="321"/>
        <v>0</v>
      </c>
      <c r="I82" s="106">
        <f t="shared" si="321"/>
        <v>0</v>
      </c>
      <c r="J82" s="106">
        <f t="shared" si="321"/>
        <v>0</v>
      </c>
      <c r="K82" s="106">
        <f t="shared" si="321"/>
        <v>0</v>
      </c>
      <c r="L82" s="106">
        <f t="shared" si="321"/>
        <v>0</v>
      </c>
      <c r="M82" s="106">
        <f t="shared" si="321"/>
        <v>0</v>
      </c>
      <c r="N82" s="106">
        <f t="shared" si="321"/>
        <v>0</v>
      </c>
      <c r="P82" s="107">
        <f t="shared" si="11"/>
        <v>0</v>
      </c>
      <c r="R82" s="106">
        <f t="shared" ref="R82:AA82" si="322">IF(E$8=0,0,ROUND(R81-(E82-AC82),2))</f>
        <v>0</v>
      </c>
      <c r="S82" s="106">
        <f t="shared" si="322"/>
        <v>0</v>
      </c>
      <c r="T82" s="106">
        <f t="shared" si="322"/>
        <v>0</v>
      </c>
      <c r="U82" s="106">
        <f t="shared" si="322"/>
        <v>0</v>
      </c>
      <c r="V82" s="106">
        <f t="shared" si="322"/>
        <v>0</v>
      </c>
      <c r="W82" s="106">
        <f t="shared" si="322"/>
        <v>0</v>
      </c>
      <c r="X82" s="106">
        <f t="shared" si="322"/>
        <v>0</v>
      </c>
      <c r="Y82" s="106">
        <f t="shared" si="322"/>
        <v>0</v>
      </c>
      <c r="Z82" s="106">
        <f t="shared" si="322"/>
        <v>0</v>
      </c>
      <c r="AA82" s="106">
        <f t="shared" si="322"/>
        <v>0</v>
      </c>
      <c r="AC82" s="106">
        <f t="shared" ref="AC82:AL82" si="323">ROUND(R81*E$9/12,2)</f>
        <v>0</v>
      </c>
      <c r="AD82" s="106">
        <f t="shared" si="323"/>
        <v>0</v>
      </c>
      <c r="AE82" s="106">
        <f t="shared" si="323"/>
        <v>0</v>
      </c>
      <c r="AF82" s="106">
        <f t="shared" si="323"/>
        <v>0</v>
      </c>
      <c r="AG82" s="106">
        <f t="shared" si="323"/>
        <v>0</v>
      </c>
      <c r="AH82" s="106">
        <f t="shared" si="323"/>
        <v>0</v>
      </c>
      <c r="AI82" s="106">
        <f t="shared" si="323"/>
        <v>0</v>
      </c>
      <c r="AJ82" s="106">
        <f t="shared" si="323"/>
        <v>0</v>
      </c>
      <c r="AK82" s="106">
        <f t="shared" si="323"/>
        <v>0</v>
      </c>
      <c r="AL82" s="106">
        <f t="shared" si="323"/>
        <v>0</v>
      </c>
      <c r="AM82" s="106">
        <f t="shared" si="21"/>
        <v>0</v>
      </c>
      <c r="AO82" s="106">
        <f t="shared" ref="AO82:AX82" si="324">IF(R81&gt;0,IF((R81+AC82)&lt;E$10,R81+AC82,E$10),0)</f>
        <v>0</v>
      </c>
      <c r="AP82" s="106">
        <f t="shared" si="324"/>
        <v>0</v>
      </c>
      <c r="AQ82" s="106">
        <f t="shared" si="324"/>
        <v>0</v>
      </c>
      <c r="AR82" s="106">
        <f t="shared" si="324"/>
        <v>0</v>
      </c>
      <c r="AS82" s="106">
        <f t="shared" si="324"/>
        <v>0</v>
      </c>
      <c r="AT82" s="106">
        <f t="shared" si="324"/>
        <v>0</v>
      </c>
      <c r="AU82" s="106">
        <f t="shared" si="324"/>
        <v>0</v>
      </c>
      <c r="AV82" s="106">
        <f t="shared" si="324"/>
        <v>0</v>
      </c>
      <c r="AW82" s="106">
        <f t="shared" si="324"/>
        <v>0</v>
      </c>
      <c r="AX82" s="106">
        <f t="shared" si="324"/>
        <v>0</v>
      </c>
      <c r="AY82" s="106">
        <f t="shared" si="23"/>
        <v>0</v>
      </c>
      <c r="BA82" s="108">
        <f t="shared" si="24"/>
        <v>0</v>
      </c>
      <c r="BB82" s="106">
        <f t="shared" ref="BB82:BJ82" si="325">IF(S81&lt;=0,0,IF($C82&lt;=SUM($BA82:BA82),0,IF(AP82+$C82-SUM($BA82:BA82)&gt;S81+AD82,S81+AD82-AP82,$C82-SUM($BA82:BA82))))</f>
        <v>0</v>
      </c>
      <c r="BC82" s="106">
        <f t="shared" si="325"/>
        <v>0</v>
      </c>
      <c r="BD82" s="106">
        <f t="shared" si="325"/>
        <v>0</v>
      </c>
      <c r="BE82" s="106">
        <f t="shared" si="325"/>
        <v>0</v>
      </c>
      <c r="BF82" s="106">
        <f t="shared" si="325"/>
        <v>0</v>
      </c>
      <c r="BG82" s="106">
        <f t="shared" si="325"/>
        <v>0</v>
      </c>
      <c r="BH82" s="106">
        <f t="shared" si="325"/>
        <v>0</v>
      </c>
      <c r="BI82" s="106">
        <f t="shared" si="325"/>
        <v>0</v>
      </c>
      <c r="BJ82" s="106">
        <f t="shared" si="325"/>
        <v>0</v>
      </c>
    </row>
    <row r="83" ht="11.25" customHeight="1">
      <c r="A83" s="102" t="str">
        <f t="shared" si="16"/>
        <v/>
      </c>
      <c r="B83" s="103" t="str">
        <f t="shared" si="17"/>
        <v>#N/A</v>
      </c>
      <c r="C83" s="104" t="str">
        <f>IF(A83="","",IF(snowball,IF(($E$5-AY83)&lt;0,0,$E$5-AY83),0)+D83)</f>
        <v/>
      </c>
      <c r="D83" s="105"/>
      <c r="E83" s="106">
        <f t="shared" ref="E83:N83" si="326">AO83+BA83</f>
        <v>0</v>
      </c>
      <c r="F83" s="106">
        <f t="shared" si="326"/>
        <v>0</v>
      </c>
      <c r="G83" s="106">
        <f t="shared" si="326"/>
        <v>0</v>
      </c>
      <c r="H83" s="106">
        <f t="shared" si="326"/>
        <v>0</v>
      </c>
      <c r="I83" s="106">
        <f t="shared" si="326"/>
        <v>0</v>
      </c>
      <c r="J83" s="106">
        <f t="shared" si="326"/>
        <v>0</v>
      </c>
      <c r="K83" s="106">
        <f t="shared" si="326"/>
        <v>0</v>
      </c>
      <c r="L83" s="106">
        <f t="shared" si="326"/>
        <v>0</v>
      </c>
      <c r="M83" s="106">
        <f t="shared" si="326"/>
        <v>0</v>
      </c>
      <c r="N83" s="106">
        <f t="shared" si="326"/>
        <v>0</v>
      </c>
      <c r="P83" s="107">
        <f t="shared" si="11"/>
        <v>0</v>
      </c>
      <c r="R83" s="106">
        <f t="shared" ref="R83:AA83" si="327">IF(E$8=0,0,ROUND(R82-(E83-AC83),2))</f>
        <v>0</v>
      </c>
      <c r="S83" s="106">
        <f t="shared" si="327"/>
        <v>0</v>
      </c>
      <c r="T83" s="106">
        <f t="shared" si="327"/>
        <v>0</v>
      </c>
      <c r="U83" s="106">
        <f t="shared" si="327"/>
        <v>0</v>
      </c>
      <c r="V83" s="106">
        <f t="shared" si="327"/>
        <v>0</v>
      </c>
      <c r="W83" s="106">
        <f t="shared" si="327"/>
        <v>0</v>
      </c>
      <c r="X83" s="106">
        <f t="shared" si="327"/>
        <v>0</v>
      </c>
      <c r="Y83" s="106">
        <f t="shared" si="327"/>
        <v>0</v>
      </c>
      <c r="Z83" s="106">
        <f t="shared" si="327"/>
        <v>0</v>
      </c>
      <c r="AA83" s="106">
        <f t="shared" si="327"/>
        <v>0</v>
      </c>
      <c r="AC83" s="106">
        <f t="shared" ref="AC83:AL83" si="328">ROUND(R82*E$9/12,2)</f>
        <v>0</v>
      </c>
      <c r="AD83" s="106">
        <f t="shared" si="328"/>
        <v>0</v>
      </c>
      <c r="AE83" s="106">
        <f t="shared" si="328"/>
        <v>0</v>
      </c>
      <c r="AF83" s="106">
        <f t="shared" si="328"/>
        <v>0</v>
      </c>
      <c r="AG83" s="106">
        <f t="shared" si="328"/>
        <v>0</v>
      </c>
      <c r="AH83" s="106">
        <f t="shared" si="328"/>
        <v>0</v>
      </c>
      <c r="AI83" s="106">
        <f t="shared" si="328"/>
        <v>0</v>
      </c>
      <c r="AJ83" s="106">
        <f t="shared" si="328"/>
        <v>0</v>
      </c>
      <c r="AK83" s="106">
        <f t="shared" si="328"/>
        <v>0</v>
      </c>
      <c r="AL83" s="106">
        <f t="shared" si="328"/>
        <v>0</v>
      </c>
      <c r="AM83" s="106">
        <f t="shared" si="21"/>
        <v>0</v>
      </c>
      <c r="AO83" s="106">
        <f t="shared" ref="AO83:AX83" si="329">IF(R82&gt;0,IF((R82+AC83)&lt;E$10,R82+AC83,E$10),0)</f>
        <v>0</v>
      </c>
      <c r="AP83" s="106">
        <f t="shared" si="329"/>
        <v>0</v>
      </c>
      <c r="AQ83" s="106">
        <f t="shared" si="329"/>
        <v>0</v>
      </c>
      <c r="AR83" s="106">
        <f t="shared" si="329"/>
        <v>0</v>
      </c>
      <c r="AS83" s="106">
        <f t="shared" si="329"/>
        <v>0</v>
      </c>
      <c r="AT83" s="106">
        <f t="shared" si="329"/>
        <v>0</v>
      </c>
      <c r="AU83" s="106">
        <f t="shared" si="329"/>
        <v>0</v>
      </c>
      <c r="AV83" s="106">
        <f t="shared" si="329"/>
        <v>0</v>
      </c>
      <c r="AW83" s="106">
        <f t="shared" si="329"/>
        <v>0</v>
      </c>
      <c r="AX83" s="106">
        <f t="shared" si="329"/>
        <v>0</v>
      </c>
      <c r="AY83" s="106">
        <f t="shared" si="23"/>
        <v>0</v>
      </c>
      <c r="BA83" s="108">
        <f t="shared" si="24"/>
        <v>0</v>
      </c>
      <c r="BB83" s="106">
        <f t="shared" ref="BB83:BJ83" si="330">IF(S82&lt;=0,0,IF($C83&lt;=SUM($BA83:BA83),0,IF(AP83+$C83-SUM($BA83:BA83)&gt;S82+AD83,S82+AD83-AP83,$C83-SUM($BA83:BA83))))</f>
        <v>0</v>
      </c>
      <c r="BC83" s="106">
        <f t="shared" si="330"/>
        <v>0</v>
      </c>
      <c r="BD83" s="106">
        <f t="shared" si="330"/>
        <v>0</v>
      </c>
      <c r="BE83" s="106">
        <f t="shared" si="330"/>
        <v>0</v>
      </c>
      <c r="BF83" s="106">
        <f t="shared" si="330"/>
        <v>0</v>
      </c>
      <c r="BG83" s="106">
        <f t="shared" si="330"/>
        <v>0</v>
      </c>
      <c r="BH83" s="106">
        <f t="shared" si="330"/>
        <v>0</v>
      </c>
      <c r="BI83" s="106">
        <f t="shared" si="330"/>
        <v>0</v>
      </c>
      <c r="BJ83" s="106">
        <f t="shared" si="330"/>
        <v>0</v>
      </c>
    </row>
    <row r="84" ht="11.25" customHeight="1">
      <c r="A84" s="102" t="str">
        <f t="shared" si="16"/>
        <v/>
      </c>
      <c r="B84" s="103" t="str">
        <f t="shared" si="17"/>
        <v>#N/A</v>
      </c>
      <c r="C84" s="104" t="str">
        <f>IF(A84="","",IF(snowball,IF(($E$5-AY84)&lt;0,0,$E$5-AY84),0)+D84)</f>
        <v/>
      </c>
      <c r="D84" s="105"/>
      <c r="E84" s="106">
        <f t="shared" ref="E84:N84" si="331">AO84+BA84</f>
        <v>0</v>
      </c>
      <c r="F84" s="106">
        <f t="shared" si="331"/>
        <v>0</v>
      </c>
      <c r="G84" s="106">
        <f t="shared" si="331"/>
        <v>0</v>
      </c>
      <c r="H84" s="106">
        <f t="shared" si="331"/>
        <v>0</v>
      </c>
      <c r="I84" s="106">
        <f t="shared" si="331"/>
        <v>0</v>
      </c>
      <c r="J84" s="106">
        <f t="shared" si="331"/>
        <v>0</v>
      </c>
      <c r="K84" s="106">
        <f t="shared" si="331"/>
        <v>0</v>
      </c>
      <c r="L84" s="106">
        <f t="shared" si="331"/>
        <v>0</v>
      </c>
      <c r="M84" s="106">
        <f t="shared" si="331"/>
        <v>0</v>
      </c>
      <c r="N84" s="106">
        <f t="shared" si="331"/>
        <v>0</v>
      </c>
      <c r="P84" s="107">
        <f t="shared" si="11"/>
        <v>0</v>
      </c>
      <c r="R84" s="106">
        <f t="shared" ref="R84:AA84" si="332">IF(E$8=0,0,ROUND(R83-(E84-AC84),2))</f>
        <v>0</v>
      </c>
      <c r="S84" s="106">
        <f t="shared" si="332"/>
        <v>0</v>
      </c>
      <c r="T84" s="106">
        <f t="shared" si="332"/>
        <v>0</v>
      </c>
      <c r="U84" s="106">
        <f t="shared" si="332"/>
        <v>0</v>
      </c>
      <c r="V84" s="106">
        <f t="shared" si="332"/>
        <v>0</v>
      </c>
      <c r="W84" s="106">
        <f t="shared" si="332"/>
        <v>0</v>
      </c>
      <c r="X84" s="106">
        <f t="shared" si="332"/>
        <v>0</v>
      </c>
      <c r="Y84" s="106">
        <f t="shared" si="332"/>
        <v>0</v>
      </c>
      <c r="Z84" s="106">
        <f t="shared" si="332"/>
        <v>0</v>
      </c>
      <c r="AA84" s="106">
        <f t="shared" si="332"/>
        <v>0</v>
      </c>
      <c r="AC84" s="106">
        <f t="shared" ref="AC84:AL84" si="333">ROUND(R83*E$9/12,2)</f>
        <v>0</v>
      </c>
      <c r="AD84" s="106">
        <f t="shared" si="333"/>
        <v>0</v>
      </c>
      <c r="AE84" s="106">
        <f t="shared" si="333"/>
        <v>0</v>
      </c>
      <c r="AF84" s="106">
        <f t="shared" si="333"/>
        <v>0</v>
      </c>
      <c r="AG84" s="106">
        <f t="shared" si="333"/>
        <v>0</v>
      </c>
      <c r="AH84" s="106">
        <f t="shared" si="333"/>
        <v>0</v>
      </c>
      <c r="AI84" s="106">
        <f t="shared" si="333"/>
        <v>0</v>
      </c>
      <c r="AJ84" s="106">
        <f t="shared" si="333"/>
        <v>0</v>
      </c>
      <c r="AK84" s="106">
        <f t="shared" si="333"/>
        <v>0</v>
      </c>
      <c r="AL84" s="106">
        <f t="shared" si="333"/>
        <v>0</v>
      </c>
      <c r="AM84" s="106">
        <f t="shared" si="21"/>
        <v>0</v>
      </c>
      <c r="AO84" s="106">
        <f t="shared" ref="AO84:AX84" si="334">IF(R83&gt;0,IF((R83+AC84)&lt;E$10,R83+AC84,E$10),0)</f>
        <v>0</v>
      </c>
      <c r="AP84" s="106">
        <f t="shared" si="334"/>
        <v>0</v>
      </c>
      <c r="AQ84" s="106">
        <f t="shared" si="334"/>
        <v>0</v>
      </c>
      <c r="AR84" s="106">
        <f t="shared" si="334"/>
        <v>0</v>
      </c>
      <c r="AS84" s="106">
        <f t="shared" si="334"/>
        <v>0</v>
      </c>
      <c r="AT84" s="106">
        <f t="shared" si="334"/>
        <v>0</v>
      </c>
      <c r="AU84" s="106">
        <f t="shared" si="334"/>
        <v>0</v>
      </c>
      <c r="AV84" s="106">
        <f t="shared" si="334"/>
        <v>0</v>
      </c>
      <c r="AW84" s="106">
        <f t="shared" si="334"/>
        <v>0</v>
      </c>
      <c r="AX84" s="106">
        <f t="shared" si="334"/>
        <v>0</v>
      </c>
      <c r="AY84" s="106">
        <f t="shared" si="23"/>
        <v>0</v>
      </c>
      <c r="BA84" s="108">
        <f t="shared" si="24"/>
        <v>0</v>
      </c>
      <c r="BB84" s="106">
        <f t="shared" ref="BB84:BJ84" si="335">IF(S83&lt;=0,0,IF($C84&lt;=SUM($BA84:BA84),0,IF(AP84+$C84-SUM($BA84:BA84)&gt;S83+AD84,S83+AD84-AP84,$C84-SUM($BA84:BA84))))</f>
        <v>0</v>
      </c>
      <c r="BC84" s="106">
        <f t="shared" si="335"/>
        <v>0</v>
      </c>
      <c r="BD84" s="106">
        <f t="shared" si="335"/>
        <v>0</v>
      </c>
      <c r="BE84" s="106">
        <f t="shared" si="335"/>
        <v>0</v>
      </c>
      <c r="BF84" s="106">
        <f t="shared" si="335"/>
        <v>0</v>
      </c>
      <c r="BG84" s="106">
        <f t="shared" si="335"/>
        <v>0</v>
      </c>
      <c r="BH84" s="106">
        <f t="shared" si="335"/>
        <v>0</v>
      </c>
      <c r="BI84" s="106">
        <f t="shared" si="335"/>
        <v>0</v>
      </c>
      <c r="BJ84" s="106">
        <f t="shared" si="335"/>
        <v>0</v>
      </c>
    </row>
    <row r="85" ht="11.25" customHeight="1">
      <c r="A85" s="102" t="str">
        <f t="shared" si="16"/>
        <v/>
      </c>
      <c r="B85" s="103" t="str">
        <f t="shared" si="17"/>
        <v>#N/A</v>
      </c>
      <c r="C85" s="104" t="str">
        <f>IF(A85="","",IF(snowball,IF(($E$5-AY85)&lt;0,0,$E$5-AY85),0)+D85)</f>
        <v/>
      </c>
      <c r="D85" s="105"/>
      <c r="E85" s="106">
        <f t="shared" ref="E85:N85" si="336">AO85+BA85</f>
        <v>0</v>
      </c>
      <c r="F85" s="106">
        <f t="shared" si="336"/>
        <v>0</v>
      </c>
      <c r="G85" s="106">
        <f t="shared" si="336"/>
        <v>0</v>
      </c>
      <c r="H85" s="106">
        <f t="shared" si="336"/>
        <v>0</v>
      </c>
      <c r="I85" s="106">
        <f t="shared" si="336"/>
        <v>0</v>
      </c>
      <c r="J85" s="106">
        <f t="shared" si="336"/>
        <v>0</v>
      </c>
      <c r="K85" s="106">
        <f t="shared" si="336"/>
        <v>0</v>
      </c>
      <c r="L85" s="106">
        <f t="shared" si="336"/>
        <v>0</v>
      </c>
      <c r="M85" s="106">
        <f t="shared" si="336"/>
        <v>0</v>
      </c>
      <c r="N85" s="106">
        <f t="shared" si="336"/>
        <v>0</v>
      </c>
      <c r="P85" s="107">
        <f t="shared" si="11"/>
        <v>0</v>
      </c>
      <c r="R85" s="106">
        <f t="shared" ref="R85:AA85" si="337">IF(E$8=0,0,ROUND(R84-(E85-AC85),2))</f>
        <v>0</v>
      </c>
      <c r="S85" s="106">
        <f t="shared" si="337"/>
        <v>0</v>
      </c>
      <c r="T85" s="106">
        <f t="shared" si="337"/>
        <v>0</v>
      </c>
      <c r="U85" s="106">
        <f t="shared" si="337"/>
        <v>0</v>
      </c>
      <c r="V85" s="106">
        <f t="shared" si="337"/>
        <v>0</v>
      </c>
      <c r="W85" s="106">
        <f t="shared" si="337"/>
        <v>0</v>
      </c>
      <c r="X85" s="106">
        <f t="shared" si="337"/>
        <v>0</v>
      </c>
      <c r="Y85" s="106">
        <f t="shared" si="337"/>
        <v>0</v>
      </c>
      <c r="Z85" s="106">
        <f t="shared" si="337"/>
        <v>0</v>
      </c>
      <c r="AA85" s="106">
        <f t="shared" si="337"/>
        <v>0</v>
      </c>
      <c r="AC85" s="106">
        <f t="shared" ref="AC85:AL85" si="338">ROUND(R84*E$9/12,2)</f>
        <v>0</v>
      </c>
      <c r="AD85" s="106">
        <f t="shared" si="338"/>
        <v>0</v>
      </c>
      <c r="AE85" s="106">
        <f t="shared" si="338"/>
        <v>0</v>
      </c>
      <c r="AF85" s="106">
        <f t="shared" si="338"/>
        <v>0</v>
      </c>
      <c r="AG85" s="106">
        <f t="shared" si="338"/>
        <v>0</v>
      </c>
      <c r="AH85" s="106">
        <f t="shared" si="338"/>
        <v>0</v>
      </c>
      <c r="AI85" s="106">
        <f t="shared" si="338"/>
        <v>0</v>
      </c>
      <c r="AJ85" s="106">
        <f t="shared" si="338"/>
        <v>0</v>
      </c>
      <c r="AK85" s="106">
        <f t="shared" si="338"/>
        <v>0</v>
      </c>
      <c r="AL85" s="106">
        <f t="shared" si="338"/>
        <v>0</v>
      </c>
      <c r="AM85" s="106">
        <f t="shared" si="21"/>
        <v>0</v>
      </c>
      <c r="AO85" s="106">
        <f t="shared" ref="AO85:AX85" si="339">IF(R84&gt;0,IF((R84+AC85)&lt;E$10,R84+AC85,E$10),0)</f>
        <v>0</v>
      </c>
      <c r="AP85" s="106">
        <f t="shared" si="339"/>
        <v>0</v>
      </c>
      <c r="AQ85" s="106">
        <f t="shared" si="339"/>
        <v>0</v>
      </c>
      <c r="AR85" s="106">
        <f t="shared" si="339"/>
        <v>0</v>
      </c>
      <c r="AS85" s="106">
        <f t="shared" si="339"/>
        <v>0</v>
      </c>
      <c r="AT85" s="106">
        <f t="shared" si="339"/>
        <v>0</v>
      </c>
      <c r="AU85" s="106">
        <f t="shared" si="339"/>
        <v>0</v>
      </c>
      <c r="AV85" s="106">
        <f t="shared" si="339"/>
        <v>0</v>
      </c>
      <c r="AW85" s="106">
        <f t="shared" si="339"/>
        <v>0</v>
      </c>
      <c r="AX85" s="106">
        <f t="shared" si="339"/>
        <v>0</v>
      </c>
      <c r="AY85" s="106">
        <f t="shared" si="23"/>
        <v>0</v>
      </c>
      <c r="BA85" s="108">
        <f t="shared" si="24"/>
        <v>0</v>
      </c>
      <c r="BB85" s="106">
        <f t="shared" ref="BB85:BJ85" si="340">IF(S84&lt;=0,0,IF($C85&lt;=SUM($BA85:BA85),0,IF(AP85+$C85-SUM($BA85:BA85)&gt;S84+AD85,S84+AD85-AP85,$C85-SUM($BA85:BA85))))</f>
        <v>0</v>
      </c>
      <c r="BC85" s="106">
        <f t="shared" si="340"/>
        <v>0</v>
      </c>
      <c r="BD85" s="106">
        <f t="shared" si="340"/>
        <v>0</v>
      </c>
      <c r="BE85" s="106">
        <f t="shared" si="340"/>
        <v>0</v>
      </c>
      <c r="BF85" s="106">
        <f t="shared" si="340"/>
        <v>0</v>
      </c>
      <c r="BG85" s="106">
        <f t="shared" si="340"/>
        <v>0</v>
      </c>
      <c r="BH85" s="106">
        <f t="shared" si="340"/>
        <v>0</v>
      </c>
      <c r="BI85" s="106">
        <f t="shared" si="340"/>
        <v>0</v>
      </c>
      <c r="BJ85" s="106">
        <f t="shared" si="340"/>
        <v>0</v>
      </c>
    </row>
    <row r="86" ht="11.25" customHeight="1">
      <c r="A86" s="102" t="str">
        <f t="shared" si="16"/>
        <v/>
      </c>
      <c r="B86" s="103" t="str">
        <f t="shared" si="17"/>
        <v>#N/A</v>
      </c>
      <c r="C86" s="104" t="str">
        <f>IF(A86="","",IF(snowball,IF(($E$5-AY86)&lt;0,0,$E$5-AY86),0)+D86)</f>
        <v/>
      </c>
      <c r="D86" s="105"/>
      <c r="E86" s="106">
        <f t="shared" ref="E86:N86" si="341">AO86+BA86</f>
        <v>0</v>
      </c>
      <c r="F86" s="106">
        <f t="shared" si="341"/>
        <v>0</v>
      </c>
      <c r="G86" s="106">
        <f t="shared" si="341"/>
        <v>0</v>
      </c>
      <c r="H86" s="106">
        <f t="shared" si="341"/>
        <v>0</v>
      </c>
      <c r="I86" s="106">
        <f t="shared" si="341"/>
        <v>0</v>
      </c>
      <c r="J86" s="106">
        <f t="shared" si="341"/>
        <v>0</v>
      </c>
      <c r="K86" s="106">
        <f t="shared" si="341"/>
        <v>0</v>
      </c>
      <c r="L86" s="106">
        <f t="shared" si="341"/>
        <v>0</v>
      </c>
      <c r="M86" s="106">
        <f t="shared" si="341"/>
        <v>0</v>
      </c>
      <c r="N86" s="106">
        <f t="shared" si="341"/>
        <v>0</v>
      </c>
      <c r="P86" s="107">
        <f t="shared" si="11"/>
        <v>0</v>
      </c>
      <c r="R86" s="106">
        <f t="shared" ref="R86:AA86" si="342">IF(E$8=0,0,ROUND(R85-(E86-AC86),2))</f>
        <v>0</v>
      </c>
      <c r="S86" s="106">
        <f t="shared" si="342"/>
        <v>0</v>
      </c>
      <c r="T86" s="106">
        <f t="shared" si="342"/>
        <v>0</v>
      </c>
      <c r="U86" s="106">
        <f t="shared" si="342"/>
        <v>0</v>
      </c>
      <c r="V86" s="106">
        <f t="shared" si="342"/>
        <v>0</v>
      </c>
      <c r="W86" s="106">
        <f t="shared" si="342"/>
        <v>0</v>
      </c>
      <c r="X86" s="106">
        <f t="shared" si="342"/>
        <v>0</v>
      </c>
      <c r="Y86" s="106">
        <f t="shared" si="342"/>
        <v>0</v>
      </c>
      <c r="Z86" s="106">
        <f t="shared" si="342"/>
        <v>0</v>
      </c>
      <c r="AA86" s="106">
        <f t="shared" si="342"/>
        <v>0</v>
      </c>
      <c r="AC86" s="106">
        <f t="shared" ref="AC86:AL86" si="343">ROUND(R85*E$9/12,2)</f>
        <v>0</v>
      </c>
      <c r="AD86" s="106">
        <f t="shared" si="343"/>
        <v>0</v>
      </c>
      <c r="AE86" s="106">
        <f t="shared" si="343"/>
        <v>0</v>
      </c>
      <c r="AF86" s="106">
        <f t="shared" si="343"/>
        <v>0</v>
      </c>
      <c r="AG86" s="106">
        <f t="shared" si="343"/>
        <v>0</v>
      </c>
      <c r="AH86" s="106">
        <f t="shared" si="343"/>
        <v>0</v>
      </c>
      <c r="AI86" s="106">
        <f t="shared" si="343"/>
        <v>0</v>
      </c>
      <c r="AJ86" s="106">
        <f t="shared" si="343"/>
        <v>0</v>
      </c>
      <c r="AK86" s="106">
        <f t="shared" si="343"/>
        <v>0</v>
      </c>
      <c r="AL86" s="106">
        <f t="shared" si="343"/>
        <v>0</v>
      </c>
      <c r="AM86" s="106">
        <f t="shared" si="21"/>
        <v>0</v>
      </c>
      <c r="AO86" s="106">
        <f t="shared" ref="AO86:AX86" si="344">IF(R85&gt;0,IF((R85+AC86)&lt;E$10,R85+AC86,E$10),0)</f>
        <v>0</v>
      </c>
      <c r="AP86" s="106">
        <f t="shared" si="344"/>
        <v>0</v>
      </c>
      <c r="AQ86" s="106">
        <f t="shared" si="344"/>
        <v>0</v>
      </c>
      <c r="AR86" s="106">
        <f t="shared" si="344"/>
        <v>0</v>
      </c>
      <c r="AS86" s="106">
        <f t="shared" si="344"/>
        <v>0</v>
      </c>
      <c r="AT86" s="106">
        <f t="shared" si="344"/>
        <v>0</v>
      </c>
      <c r="AU86" s="106">
        <f t="shared" si="344"/>
        <v>0</v>
      </c>
      <c r="AV86" s="106">
        <f t="shared" si="344"/>
        <v>0</v>
      </c>
      <c r="AW86" s="106">
        <f t="shared" si="344"/>
        <v>0</v>
      </c>
      <c r="AX86" s="106">
        <f t="shared" si="344"/>
        <v>0</v>
      </c>
      <c r="AY86" s="106">
        <f t="shared" si="23"/>
        <v>0</v>
      </c>
      <c r="BA86" s="108">
        <f t="shared" si="24"/>
        <v>0</v>
      </c>
      <c r="BB86" s="106">
        <f t="shared" ref="BB86:BJ86" si="345">IF(S85&lt;=0,0,IF($C86&lt;=SUM($BA86:BA86),0,IF(AP86+$C86-SUM($BA86:BA86)&gt;S85+AD86,S85+AD86-AP86,$C86-SUM($BA86:BA86))))</f>
        <v>0</v>
      </c>
      <c r="BC86" s="106">
        <f t="shared" si="345"/>
        <v>0</v>
      </c>
      <c r="BD86" s="106">
        <f t="shared" si="345"/>
        <v>0</v>
      </c>
      <c r="BE86" s="106">
        <f t="shared" si="345"/>
        <v>0</v>
      </c>
      <c r="BF86" s="106">
        <f t="shared" si="345"/>
        <v>0</v>
      </c>
      <c r="BG86" s="106">
        <f t="shared" si="345"/>
        <v>0</v>
      </c>
      <c r="BH86" s="106">
        <f t="shared" si="345"/>
        <v>0</v>
      </c>
      <c r="BI86" s="106">
        <f t="shared" si="345"/>
        <v>0</v>
      </c>
      <c r="BJ86" s="106">
        <f t="shared" si="345"/>
        <v>0</v>
      </c>
    </row>
    <row r="87" ht="11.25" customHeight="1">
      <c r="A87" s="102" t="str">
        <f t="shared" si="16"/>
        <v/>
      </c>
      <c r="B87" s="103" t="str">
        <f t="shared" si="17"/>
        <v>#N/A</v>
      </c>
      <c r="C87" s="104" t="str">
        <f>IF(A87="","",IF(snowball,IF(($E$5-AY87)&lt;0,0,$E$5-AY87),0)+D87)</f>
        <v/>
      </c>
      <c r="D87" s="105"/>
      <c r="E87" s="106">
        <f t="shared" ref="E87:N87" si="346">AO87+BA87</f>
        <v>0</v>
      </c>
      <c r="F87" s="106">
        <f t="shared" si="346"/>
        <v>0</v>
      </c>
      <c r="G87" s="106">
        <f t="shared" si="346"/>
        <v>0</v>
      </c>
      <c r="H87" s="106">
        <f t="shared" si="346"/>
        <v>0</v>
      </c>
      <c r="I87" s="106">
        <f t="shared" si="346"/>
        <v>0</v>
      </c>
      <c r="J87" s="106">
        <f t="shared" si="346"/>
        <v>0</v>
      </c>
      <c r="K87" s="106">
        <f t="shared" si="346"/>
        <v>0</v>
      </c>
      <c r="L87" s="106">
        <f t="shared" si="346"/>
        <v>0</v>
      </c>
      <c r="M87" s="106">
        <f t="shared" si="346"/>
        <v>0</v>
      </c>
      <c r="N87" s="106">
        <f t="shared" si="346"/>
        <v>0</v>
      </c>
      <c r="P87" s="107">
        <f t="shared" si="11"/>
        <v>0</v>
      </c>
      <c r="R87" s="106">
        <f t="shared" ref="R87:AA87" si="347">IF(E$8=0,0,ROUND(R86-(E87-AC87),2))</f>
        <v>0</v>
      </c>
      <c r="S87" s="106">
        <f t="shared" si="347"/>
        <v>0</v>
      </c>
      <c r="T87" s="106">
        <f t="shared" si="347"/>
        <v>0</v>
      </c>
      <c r="U87" s="106">
        <f t="shared" si="347"/>
        <v>0</v>
      </c>
      <c r="V87" s="106">
        <f t="shared" si="347"/>
        <v>0</v>
      </c>
      <c r="W87" s="106">
        <f t="shared" si="347"/>
        <v>0</v>
      </c>
      <c r="X87" s="106">
        <f t="shared" si="347"/>
        <v>0</v>
      </c>
      <c r="Y87" s="106">
        <f t="shared" si="347"/>
        <v>0</v>
      </c>
      <c r="Z87" s="106">
        <f t="shared" si="347"/>
        <v>0</v>
      </c>
      <c r="AA87" s="106">
        <f t="shared" si="347"/>
        <v>0</v>
      </c>
      <c r="AC87" s="106">
        <f t="shared" ref="AC87:AL87" si="348">ROUND(R86*E$9/12,2)</f>
        <v>0</v>
      </c>
      <c r="AD87" s="106">
        <f t="shared" si="348"/>
        <v>0</v>
      </c>
      <c r="AE87" s="106">
        <f t="shared" si="348"/>
        <v>0</v>
      </c>
      <c r="AF87" s="106">
        <f t="shared" si="348"/>
        <v>0</v>
      </c>
      <c r="AG87" s="106">
        <f t="shared" si="348"/>
        <v>0</v>
      </c>
      <c r="AH87" s="106">
        <f t="shared" si="348"/>
        <v>0</v>
      </c>
      <c r="AI87" s="106">
        <f t="shared" si="348"/>
        <v>0</v>
      </c>
      <c r="AJ87" s="106">
        <f t="shared" si="348"/>
        <v>0</v>
      </c>
      <c r="AK87" s="106">
        <f t="shared" si="348"/>
        <v>0</v>
      </c>
      <c r="AL87" s="106">
        <f t="shared" si="348"/>
        <v>0</v>
      </c>
      <c r="AM87" s="106">
        <f t="shared" si="21"/>
        <v>0</v>
      </c>
      <c r="AO87" s="106">
        <f t="shared" ref="AO87:AX87" si="349">IF(R86&gt;0,IF((R86+AC87)&lt;E$10,R86+AC87,E$10),0)</f>
        <v>0</v>
      </c>
      <c r="AP87" s="106">
        <f t="shared" si="349"/>
        <v>0</v>
      </c>
      <c r="AQ87" s="106">
        <f t="shared" si="349"/>
        <v>0</v>
      </c>
      <c r="AR87" s="106">
        <f t="shared" si="349"/>
        <v>0</v>
      </c>
      <c r="AS87" s="106">
        <f t="shared" si="349"/>
        <v>0</v>
      </c>
      <c r="AT87" s="106">
        <f t="shared" si="349"/>
        <v>0</v>
      </c>
      <c r="AU87" s="106">
        <f t="shared" si="349"/>
        <v>0</v>
      </c>
      <c r="AV87" s="106">
        <f t="shared" si="349"/>
        <v>0</v>
      </c>
      <c r="AW87" s="106">
        <f t="shared" si="349"/>
        <v>0</v>
      </c>
      <c r="AX87" s="106">
        <f t="shared" si="349"/>
        <v>0</v>
      </c>
      <c r="AY87" s="106">
        <f t="shared" si="23"/>
        <v>0</v>
      </c>
      <c r="BA87" s="108">
        <f t="shared" si="24"/>
        <v>0</v>
      </c>
      <c r="BB87" s="106">
        <f t="shared" ref="BB87:BJ87" si="350">IF(S86&lt;=0,0,IF($C87&lt;=SUM($BA87:BA87),0,IF(AP87+$C87-SUM($BA87:BA87)&gt;S86+AD87,S86+AD87-AP87,$C87-SUM($BA87:BA87))))</f>
        <v>0</v>
      </c>
      <c r="BC87" s="106">
        <f t="shared" si="350"/>
        <v>0</v>
      </c>
      <c r="BD87" s="106">
        <f t="shared" si="350"/>
        <v>0</v>
      </c>
      <c r="BE87" s="106">
        <f t="shared" si="350"/>
        <v>0</v>
      </c>
      <c r="BF87" s="106">
        <f t="shared" si="350"/>
        <v>0</v>
      </c>
      <c r="BG87" s="106">
        <f t="shared" si="350"/>
        <v>0</v>
      </c>
      <c r="BH87" s="106">
        <f t="shared" si="350"/>
        <v>0</v>
      </c>
      <c r="BI87" s="106">
        <f t="shared" si="350"/>
        <v>0</v>
      </c>
      <c r="BJ87" s="106">
        <f t="shared" si="350"/>
        <v>0</v>
      </c>
    </row>
    <row r="88" ht="11.25" customHeight="1">
      <c r="A88" s="102" t="str">
        <f t="shared" si="16"/>
        <v/>
      </c>
      <c r="B88" s="103" t="str">
        <f t="shared" si="17"/>
        <v>#N/A</v>
      </c>
      <c r="C88" s="104" t="str">
        <f>IF(A88="","",IF(snowball,IF(($E$5-AY88)&lt;0,0,$E$5-AY88),0)+D88)</f>
        <v/>
      </c>
      <c r="D88" s="105"/>
      <c r="E88" s="106">
        <f t="shared" ref="E88:N88" si="351">AO88+BA88</f>
        <v>0</v>
      </c>
      <c r="F88" s="106">
        <f t="shared" si="351"/>
        <v>0</v>
      </c>
      <c r="G88" s="106">
        <f t="shared" si="351"/>
        <v>0</v>
      </c>
      <c r="H88" s="106">
        <f t="shared" si="351"/>
        <v>0</v>
      </c>
      <c r="I88" s="106">
        <f t="shared" si="351"/>
        <v>0</v>
      </c>
      <c r="J88" s="106">
        <f t="shared" si="351"/>
        <v>0</v>
      </c>
      <c r="K88" s="106">
        <f t="shared" si="351"/>
        <v>0</v>
      </c>
      <c r="L88" s="106">
        <f t="shared" si="351"/>
        <v>0</v>
      </c>
      <c r="M88" s="106">
        <f t="shared" si="351"/>
        <v>0</v>
      </c>
      <c r="N88" s="106">
        <f t="shared" si="351"/>
        <v>0</v>
      </c>
      <c r="P88" s="107">
        <f t="shared" si="11"/>
        <v>0</v>
      </c>
      <c r="R88" s="106">
        <f t="shared" ref="R88:AA88" si="352">IF(E$8=0,0,ROUND(R87-(E88-AC88),2))</f>
        <v>0</v>
      </c>
      <c r="S88" s="106">
        <f t="shared" si="352"/>
        <v>0</v>
      </c>
      <c r="T88" s="106">
        <f t="shared" si="352"/>
        <v>0</v>
      </c>
      <c r="U88" s="106">
        <f t="shared" si="352"/>
        <v>0</v>
      </c>
      <c r="V88" s="106">
        <f t="shared" si="352"/>
        <v>0</v>
      </c>
      <c r="W88" s="106">
        <f t="shared" si="352"/>
        <v>0</v>
      </c>
      <c r="X88" s="106">
        <f t="shared" si="352"/>
        <v>0</v>
      </c>
      <c r="Y88" s="106">
        <f t="shared" si="352"/>
        <v>0</v>
      </c>
      <c r="Z88" s="106">
        <f t="shared" si="352"/>
        <v>0</v>
      </c>
      <c r="AA88" s="106">
        <f t="shared" si="352"/>
        <v>0</v>
      </c>
      <c r="AC88" s="106">
        <f t="shared" ref="AC88:AL88" si="353">ROUND(R87*E$9/12,2)</f>
        <v>0</v>
      </c>
      <c r="AD88" s="106">
        <f t="shared" si="353"/>
        <v>0</v>
      </c>
      <c r="AE88" s="106">
        <f t="shared" si="353"/>
        <v>0</v>
      </c>
      <c r="AF88" s="106">
        <f t="shared" si="353"/>
        <v>0</v>
      </c>
      <c r="AG88" s="106">
        <f t="shared" si="353"/>
        <v>0</v>
      </c>
      <c r="AH88" s="106">
        <f t="shared" si="353"/>
        <v>0</v>
      </c>
      <c r="AI88" s="106">
        <f t="shared" si="353"/>
        <v>0</v>
      </c>
      <c r="AJ88" s="106">
        <f t="shared" si="353"/>
        <v>0</v>
      </c>
      <c r="AK88" s="106">
        <f t="shared" si="353"/>
        <v>0</v>
      </c>
      <c r="AL88" s="106">
        <f t="shared" si="353"/>
        <v>0</v>
      </c>
      <c r="AM88" s="106">
        <f t="shared" si="21"/>
        <v>0</v>
      </c>
      <c r="AO88" s="106">
        <f t="shared" ref="AO88:AX88" si="354">IF(R87&gt;0,IF((R87+AC88)&lt;E$10,R87+AC88,E$10),0)</f>
        <v>0</v>
      </c>
      <c r="AP88" s="106">
        <f t="shared" si="354"/>
        <v>0</v>
      </c>
      <c r="AQ88" s="106">
        <f t="shared" si="354"/>
        <v>0</v>
      </c>
      <c r="AR88" s="106">
        <f t="shared" si="354"/>
        <v>0</v>
      </c>
      <c r="AS88" s="106">
        <f t="shared" si="354"/>
        <v>0</v>
      </c>
      <c r="AT88" s="106">
        <f t="shared" si="354"/>
        <v>0</v>
      </c>
      <c r="AU88" s="106">
        <f t="shared" si="354"/>
        <v>0</v>
      </c>
      <c r="AV88" s="106">
        <f t="shared" si="354"/>
        <v>0</v>
      </c>
      <c r="AW88" s="106">
        <f t="shared" si="354"/>
        <v>0</v>
      </c>
      <c r="AX88" s="106">
        <f t="shared" si="354"/>
        <v>0</v>
      </c>
      <c r="AY88" s="106">
        <f t="shared" si="23"/>
        <v>0</v>
      </c>
      <c r="BA88" s="108">
        <f t="shared" si="24"/>
        <v>0</v>
      </c>
      <c r="BB88" s="106">
        <f t="shared" ref="BB88:BJ88" si="355">IF(S87&lt;=0,0,IF($C88&lt;=SUM($BA88:BA88),0,IF(AP88+$C88-SUM($BA88:BA88)&gt;S87+AD88,S87+AD88-AP88,$C88-SUM($BA88:BA88))))</f>
        <v>0</v>
      </c>
      <c r="BC88" s="106">
        <f t="shared" si="355"/>
        <v>0</v>
      </c>
      <c r="BD88" s="106">
        <f t="shared" si="355"/>
        <v>0</v>
      </c>
      <c r="BE88" s="106">
        <f t="shared" si="355"/>
        <v>0</v>
      </c>
      <c r="BF88" s="106">
        <f t="shared" si="355"/>
        <v>0</v>
      </c>
      <c r="BG88" s="106">
        <f t="shared" si="355"/>
        <v>0</v>
      </c>
      <c r="BH88" s="106">
        <f t="shared" si="355"/>
        <v>0</v>
      </c>
      <c r="BI88" s="106">
        <f t="shared" si="355"/>
        <v>0</v>
      </c>
      <c r="BJ88" s="106">
        <f t="shared" si="355"/>
        <v>0</v>
      </c>
    </row>
    <row r="89" ht="11.25" customHeight="1">
      <c r="A89" s="102" t="str">
        <f t="shared" si="16"/>
        <v/>
      </c>
      <c r="B89" s="103" t="str">
        <f t="shared" si="17"/>
        <v>#N/A</v>
      </c>
      <c r="C89" s="104" t="str">
        <f>IF(A89="","",IF(snowball,IF(($E$5-AY89)&lt;0,0,$E$5-AY89),0)+D89)</f>
        <v/>
      </c>
      <c r="D89" s="105"/>
      <c r="E89" s="106">
        <f t="shared" ref="E89:N89" si="356">AO89+BA89</f>
        <v>0</v>
      </c>
      <c r="F89" s="106">
        <f t="shared" si="356"/>
        <v>0</v>
      </c>
      <c r="G89" s="106">
        <f t="shared" si="356"/>
        <v>0</v>
      </c>
      <c r="H89" s="106">
        <f t="shared" si="356"/>
        <v>0</v>
      </c>
      <c r="I89" s="106">
        <f t="shared" si="356"/>
        <v>0</v>
      </c>
      <c r="J89" s="106">
        <f t="shared" si="356"/>
        <v>0</v>
      </c>
      <c r="K89" s="106">
        <f t="shared" si="356"/>
        <v>0</v>
      </c>
      <c r="L89" s="106">
        <f t="shared" si="356"/>
        <v>0</v>
      </c>
      <c r="M89" s="106">
        <f t="shared" si="356"/>
        <v>0</v>
      </c>
      <c r="N89" s="106">
        <f t="shared" si="356"/>
        <v>0</v>
      </c>
      <c r="P89" s="107">
        <f t="shared" si="11"/>
        <v>0</v>
      </c>
      <c r="R89" s="106">
        <f t="shared" ref="R89:AA89" si="357">IF(E$8=0,0,ROUND(R88-(E89-AC89),2))</f>
        <v>0</v>
      </c>
      <c r="S89" s="106">
        <f t="shared" si="357"/>
        <v>0</v>
      </c>
      <c r="T89" s="106">
        <f t="shared" si="357"/>
        <v>0</v>
      </c>
      <c r="U89" s="106">
        <f t="shared" si="357"/>
        <v>0</v>
      </c>
      <c r="V89" s="106">
        <f t="shared" si="357"/>
        <v>0</v>
      </c>
      <c r="W89" s="106">
        <f t="shared" si="357"/>
        <v>0</v>
      </c>
      <c r="X89" s="106">
        <f t="shared" si="357"/>
        <v>0</v>
      </c>
      <c r="Y89" s="106">
        <f t="shared" si="357"/>
        <v>0</v>
      </c>
      <c r="Z89" s="106">
        <f t="shared" si="357"/>
        <v>0</v>
      </c>
      <c r="AA89" s="106">
        <f t="shared" si="357"/>
        <v>0</v>
      </c>
      <c r="AC89" s="106">
        <f t="shared" ref="AC89:AL89" si="358">ROUND(R88*E$9/12,2)</f>
        <v>0</v>
      </c>
      <c r="AD89" s="106">
        <f t="shared" si="358"/>
        <v>0</v>
      </c>
      <c r="AE89" s="106">
        <f t="shared" si="358"/>
        <v>0</v>
      </c>
      <c r="AF89" s="106">
        <f t="shared" si="358"/>
        <v>0</v>
      </c>
      <c r="AG89" s="106">
        <f t="shared" si="358"/>
        <v>0</v>
      </c>
      <c r="AH89" s="106">
        <f t="shared" si="358"/>
        <v>0</v>
      </c>
      <c r="AI89" s="106">
        <f t="shared" si="358"/>
        <v>0</v>
      </c>
      <c r="AJ89" s="106">
        <f t="shared" si="358"/>
        <v>0</v>
      </c>
      <c r="AK89" s="106">
        <f t="shared" si="358"/>
        <v>0</v>
      </c>
      <c r="AL89" s="106">
        <f t="shared" si="358"/>
        <v>0</v>
      </c>
      <c r="AM89" s="106">
        <f t="shared" si="21"/>
        <v>0</v>
      </c>
      <c r="AO89" s="106">
        <f t="shared" ref="AO89:AX89" si="359">IF(R88&gt;0,IF((R88+AC89)&lt;E$10,R88+AC89,E$10),0)</f>
        <v>0</v>
      </c>
      <c r="AP89" s="106">
        <f t="shared" si="359"/>
        <v>0</v>
      </c>
      <c r="AQ89" s="106">
        <f t="shared" si="359"/>
        <v>0</v>
      </c>
      <c r="AR89" s="106">
        <f t="shared" si="359"/>
        <v>0</v>
      </c>
      <c r="AS89" s="106">
        <f t="shared" si="359"/>
        <v>0</v>
      </c>
      <c r="AT89" s="106">
        <f t="shared" si="359"/>
        <v>0</v>
      </c>
      <c r="AU89" s="106">
        <f t="shared" si="359"/>
        <v>0</v>
      </c>
      <c r="AV89" s="106">
        <f t="shared" si="359"/>
        <v>0</v>
      </c>
      <c r="AW89" s="106">
        <f t="shared" si="359"/>
        <v>0</v>
      </c>
      <c r="AX89" s="106">
        <f t="shared" si="359"/>
        <v>0</v>
      </c>
      <c r="AY89" s="106">
        <f t="shared" si="23"/>
        <v>0</v>
      </c>
      <c r="BA89" s="108">
        <f t="shared" si="24"/>
        <v>0</v>
      </c>
      <c r="BB89" s="106">
        <f t="shared" ref="BB89:BJ89" si="360">IF(S88&lt;=0,0,IF($C89&lt;=SUM($BA89:BA89),0,IF(AP89+$C89-SUM($BA89:BA89)&gt;S88+AD89,S88+AD89-AP89,$C89-SUM($BA89:BA89))))</f>
        <v>0</v>
      </c>
      <c r="BC89" s="106">
        <f t="shared" si="360"/>
        <v>0</v>
      </c>
      <c r="BD89" s="106">
        <f t="shared" si="360"/>
        <v>0</v>
      </c>
      <c r="BE89" s="106">
        <f t="shared" si="360"/>
        <v>0</v>
      </c>
      <c r="BF89" s="106">
        <f t="shared" si="360"/>
        <v>0</v>
      </c>
      <c r="BG89" s="106">
        <f t="shared" si="360"/>
        <v>0</v>
      </c>
      <c r="BH89" s="106">
        <f t="shared" si="360"/>
        <v>0</v>
      </c>
      <c r="BI89" s="106">
        <f t="shared" si="360"/>
        <v>0</v>
      </c>
      <c r="BJ89" s="106">
        <f t="shared" si="360"/>
        <v>0</v>
      </c>
    </row>
    <row r="90" ht="11.25" customHeight="1">
      <c r="A90" s="102" t="str">
        <f t="shared" si="16"/>
        <v/>
      </c>
      <c r="B90" s="103" t="str">
        <f t="shared" si="17"/>
        <v>#N/A</v>
      </c>
      <c r="C90" s="104" t="str">
        <f>IF(A90="","",IF(snowball,IF(($E$5-AY90)&lt;0,0,$E$5-AY90),0)+D90)</f>
        <v/>
      </c>
      <c r="D90" s="105"/>
      <c r="E90" s="106">
        <f t="shared" ref="E90:N90" si="361">AO90+BA90</f>
        <v>0</v>
      </c>
      <c r="F90" s="106">
        <f t="shared" si="361"/>
        <v>0</v>
      </c>
      <c r="G90" s="106">
        <f t="shared" si="361"/>
        <v>0</v>
      </c>
      <c r="H90" s="106">
        <f t="shared" si="361"/>
        <v>0</v>
      </c>
      <c r="I90" s="106">
        <f t="shared" si="361"/>
        <v>0</v>
      </c>
      <c r="J90" s="106">
        <f t="shared" si="361"/>
        <v>0</v>
      </c>
      <c r="K90" s="106">
        <f t="shared" si="361"/>
        <v>0</v>
      </c>
      <c r="L90" s="106">
        <f t="shared" si="361"/>
        <v>0</v>
      </c>
      <c r="M90" s="106">
        <f t="shared" si="361"/>
        <v>0</v>
      </c>
      <c r="N90" s="106">
        <f t="shared" si="361"/>
        <v>0</v>
      </c>
      <c r="P90" s="107">
        <f t="shared" si="11"/>
        <v>0</v>
      </c>
      <c r="R90" s="106">
        <f t="shared" ref="R90:AA90" si="362">IF(E$8=0,0,ROUND(R89-(E90-AC90),2))</f>
        <v>0</v>
      </c>
      <c r="S90" s="106">
        <f t="shared" si="362"/>
        <v>0</v>
      </c>
      <c r="T90" s="106">
        <f t="shared" si="362"/>
        <v>0</v>
      </c>
      <c r="U90" s="106">
        <f t="shared" si="362"/>
        <v>0</v>
      </c>
      <c r="V90" s="106">
        <f t="shared" si="362"/>
        <v>0</v>
      </c>
      <c r="W90" s="106">
        <f t="shared" si="362"/>
        <v>0</v>
      </c>
      <c r="X90" s="106">
        <f t="shared" si="362"/>
        <v>0</v>
      </c>
      <c r="Y90" s="106">
        <f t="shared" si="362"/>
        <v>0</v>
      </c>
      <c r="Z90" s="106">
        <f t="shared" si="362"/>
        <v>0</v>
      </c>
      <c r="AA90" s="106">
        <f t="shared" si="362"/>
        <v>0</v>
      </c>
      <c r="AC90" s="106">
        <f t="shared" ref="AC90:AL90" si="363">ROUND(R89*E$9/12,2)</f>
        <v>0</v>
      </c>
      <c r="AD90" s="106">
        <f t="shared" si="363"/>
        <v>0</v>
      </c>
      <c r="AE90" s="106">
        <f t="shared" si="363"/>
        <v>0</v>
      </c>
      <c r="AF90" s="106">
        <f t="shared" si="363"/>
        <v>0</v>
      </c>
      <c r="AG90" s="106">
        <f t="shared" si="363"/>
        <v>0</v>
      </c>
      <c r="AH90" s="106">
        <f t="shared" si="363"/>
        <v>0</v>
      </c>
      <c r="AI90" s="106">
        <f t="shared" si="363"/>
        <v>0</v>
      </c>
      <c r="AJ90" s="106">
        <f t="shared" si="363"/>
        <v>0</v>
      </c>
      <c r="AK90" s="106">
        <f t="shared" si="363"/>
        <v>0</v>
      </c>
      <c r="AL90" s="106">
        <f t="shared" si="363"/>
        <v>0</v>
      </c>
      <c r="AM90" s="106">
        <f t="shared" si="21"/>
        <v>0</v>
      </c>
      <c r="AO90" s="106">
        <f t="shared" ref="AO90:AX90" si="364">IF(R89&gt;0,IF((R89+AC90)&lt;E$10,R89+AC90,E$10),0)</f>
        <v>0</v>
      </c>
      <c r="AP90" s="106">
        <f t="shared" si="364"/>
        <v>0</v>
      </c>
      <c r="AQ90" s="106">
        <f t="shared" si="364"/>
        <v>0</v>
      </c>
      <c r="AR90" s="106">
        <f t="shared" si="364"/>
        <v>0</v>
      </c>
      <c r="AS90" s="106">
        <f t="shared" si="364"/>
        <v>0</v>
      </c>
      <c r="AT90" s="106">
        <f t="shared" si="364"/>
        <v>0</v>
      </c>
      <c r="AU90" s="106">
        <f t="shared" si="364"/>
        <v>0</v>
      </c>
      <c r="AV90" s="106">
        <f t="shared" si="364"/>
        <v>0</v>
      </c>
      <c r="AW90" s="106">
        <f t="shared" si="364"/>
        <v>0</v>
      </c>
      <c r="AX90" s="106">
        <f t="shared" si="364"/>
        <v>0</v>
      </c>
      <c r="AY90" s="106">
        <f t="shared" si="23"/>
        <v>0</v>
      </c>
      <c r="BA90" s="108">
        <f t="shared" si="24"/>
        <v>0</v>
      </c>
      <c r="BB90" s="106">
        <f t="shared" ref="BB90:BJ90" si="365">IF(S89&lt;=0,0,IF($C90&lt;=SUM($BA90:BA90),0,IF(AP90+$C90-SUM($BA90:BA90)&gt;S89+AD90,S89+AD90-AP90,$C90-SUM($BA90:BA90))))</f>
        <v>0</v>
      </c>
      <c r="BC90" s="106">
        <f t="shared" si="365"/>
        <v>0</v>
      </c>
      <c r="BD90" s="106">
        <f t="shared" si="365"/>
        <v>0</v>
      </c>
      <c r="BE90" s="106">
        <f t="shared" si="365"/>
        <v>0</v>
      </c>
      <c r="BF90" s="106">
        <f t="shared" si="365"/>
        <v>0</v>
      </c>
      <c r="BG90" s="106">
        <f t="shared" si="365"/>
        <v>0</v>
      </c>
      <c r="BH90" s="106">
        <f t="shared" si="365"/>
        <v>0</v>
      </c>
      <c r="BI90" s="106">
        <f t="shared" si="365"/>
        <v>0</v>
      </c>
      <c r="BJ90" s="106">
        <f t="shared" si="365"/>
        <v>0</v>
      </c>
    </row>
    <row r="91" ht="11.25" customHeight="1">
      <c r="A91" s="102" t="str">
        <f t="shared" si="16"/>
        <v/>
      </c>
      <c r="B91" s="103" t="str">
        <f t="shared" si="17"/>
        <v>#N/A</v>
      </c>
      <c r="C91" s="104" t="str">
        <f>IF(A91="","",IF(snowball,IF(($E$5-AY91)&lt;0,0,$E$5-AY91),0)+D91)</f>
        <v/>
      </c>
      <c r="D91" s="105"/>
      <c r="E91" s="106">
        <f t="shared" ref="E91:N91" si="366">AO91+BA91</f>
        <v>0</v>
      </c>
      <c r="F91" s="106">
        <f t="shared" si="366"/>
        <v>0</v>
      </c>
      <c r="G91" s="106">
        <f t="shared" si="366"/>
        <v>0</v>
      </c>
      <c r="H91" s="106">
        <f t="shared" si="366"/>
        <v>0</v>
      </c>
      <c r="I91" s="106">
        <f t="shared" si="366"/>
        <v>0</v>
      </c>
      <c r="J91" s="106">
        <f t="shared" si="366"/>
        <v>0</v>
      </c>
      <c r="K91" s="106">
        <f t="shared" si="366"/>
        <v>0</v>
      </c>
      <c r="L91" s="106">
        <f t="shared" si="366"/>
        <v>0</v>
      </c>
      <c r="M91" s="106">
        <f t="shared" si="366"/>
        <v>0</v>
      </c>
      <c r="N91" s="106">
        <f t="shared" si="366"/>
        <v>0</v>
      </c>
      <c r="P91" s="107">
        <f t="shared" si="11"/>
        <v>0</v>
      </c>
      <c r="R91" s="106">
        <f t="shared" ref="R91:AA91" si="367">IF(E$8=0,0,ROUND(R90-(E91-AC91),2))</f>
        <v>0</v>
      </c>
      <c r="S91" s="106">
        <f t="shared" si="367"/>
        <v>0</v>
      </c>
      <c r="T91" s="106">
        <f t="shared" si="367"/>
        <v>0</v>
      </c>
      <c r="U91" s="106">
        <f t="shared" si="367"/>
        <v>0</v>
      </c>
      <c r="V91" s="106">
        <f t="shared" si="367"/>
        <v>0</v>
      </c>
      <c r="W91" s="106">
        <f t="shared" si="367"/>
        <v>0</v>
      </c>
      <c r="X91" s="106">
        <f t="shared" si="367"/>
        <v>0</v>
      </c>
      <c r="Y91" s="106">
        <f t="shared" si="367"/>
        <v>0</v>
      </c>
      <c r="Z91" s="106">
        <f t="shared" si="367"/>
        <v>0</v>
      </c>
      <c r="AA91" s="106">
        <f t="shared" si="367"/>
        <v>0</v>
      </c>
      <c r="AC91" s="106">
        <f t="shared" ref="AC91:AL91" si="368">ROUND(R90*E$9/12,2)</f>
        <v>0</v>
      </c>
      <c r="AD91" s="106">
        <f t="shared" si="368"/>
        <v>0</v>
      </c>
      <c r="AE91" s="106">
        <f t="shared" si="368"/>
        <v>0</v>
      </c>
      <c r="AF91" s="106">
        <f t="shared" si="368"/>
        <v>0</v>
      </c>
      <c r="AG91" s="106">
        <f t="shared" si="368"/>
        <v>0</v>
      </c>
      <c r="AH91" s="106">
        <f t="shared" si="368"/>
        <v>0</v>
      </c>
      <c r="AI91" s="106">
        <f t="shared" si="368"/>
        <v>0</v>
      </c>
      <c r="AJ91" s="106">
        <f t="shared" si="368"/>
        <v>0</v>
      </c>
      <c r="AK91" s="106">
        <f t="shared" si="368"/>
        <v>0</v>
      </c>
      <c r="AL91" s="106">
        <f t="shared" si="368"/>
        <v>0</v>
      </c>
      <c r="AM91" s="106">
        <f t="shared" si="21"/>
        <v>0</v>
      </c>
      <c r="AO91" s="106">
        <f t="shared" ref="AO91:AX91" si="369">IF(R90&gt;0,IF((R90+AC91)&lt;E$10,R90+AC91,E$10),0)</f>
        <v>0</v>
      </c>
      <c r="AP91" s="106">
        <f t="shared" si="369"/>
        <v>0</v>
      </c>
      <c r="AQ91" s="106">
        <f t="shared" si="369"/>
        <v>0</v>
      </c>
      <c r="AR91" s="106">
        <f t="shared" si="369"/>
        <v>0</v>
      </c>
      <c r="AS91" s="106">
        <f t="shared" si="369"/>
        <v>0</v>
      </c>
      <c r="AT91" s="106">
        <f t="shared" si="369"/>
        <v>0</v>
      </c>
      <c r="AU91" s="106">
        <f t="shared" si="369"/>
        <v>0</v>
      </c>
      <c r="AV91" s="106">
        <f t="shared" si="369"/>
        <v>0</v>
      </c>
      <c r="AW91" s="106">
        <f t="shared" si="369"/>
        <v>0</v>
      </c>
      <c r="AX91" s="106">
        <f t="shared" si="369"/>
        <v>0</v>
      </c>
      <c r="AY91" s="106">
        <f t="shared" si="23"/>
        <v>0</v>
      </c>
      <c r="BA91" s="108">
        <f t="shared" si="24"/>
        <v>0</v>
      </c>
      <c r="BB91" s="106">
        <f t="shared" ref="BB91:BJ91" si="370">IF(S90&lt;=0,0,IF($C91&lt;=SUM($BA91:BA91),0,IF(AP91+$C91-SUM($BA91:BA91)&gt;S90+AD91,S90+AD91-AP91,$C91-SUM($BA91:BA91))))</f>
        <v>0</v>
      </c>
      <c r="BC91" s="106">
        <f t="shared" si="370"/>
        <v>0</v>
      </c>
      <c r="BD91" s="106">
        <f t="shared" si="370"/>
        <v>0</v>
      </c>
      <c r="BE91" s="106">
        <f t="shared" si="370"/>
        <v>0</v>
      </c>
      <c r="BF91" s="106">
        <f t="shared" si="370"/>
        <v>0</v>
      </c>
      <c r="BG91" s="106">
        <f t="shared" si="370"/>
        <v>0</v>
      </c>
      <c r="BH91" s="106">
        <f t="shared" si="370"/>
        <v>0</v>
      </c>
      <c r="BI91" s="106">
        <f t="shared" si="370"/>
        <v>0</v>
      </c>
      <c r="BJ91" s="106">
        <f t="shared" si="370"/>
        <v>0</v>
      </c>
    </row>
    <row r="92" ht="11.25" customHeight="1">
      <c r="A92" s="102" t="str">
        <f t="shared" si="16"/>
        <v/>
      </c>
      <c r="B92" s="103" t="str">
        <f t="shared" si="17"/>
        <v>#N/A</v>
      </c>
      <c r="C92" s="104" t="str">
        <f>IF(A92="","",IF(snowball,IF(($E$5-AY92)&lt;0,0,$E$5-AY92),0)+D92)</f>
        <v/>
      </c>
      <c r="D92" s="105"/>
      <c r="E92" s="106">
        <f t="shared" ref="E92:N92" si="371">AO92+BA92</f>
        <v>0</v>
      </c>
      <c r="F92" s="106">
        <f t="shared" si="371"/>
        <v>0</v>
      </c>
      <c r="G92" s="106">
        <f t="shared" si="371"/>
        <v>0</v>
      </c>
      <c r="H92" s="106">
        <f t="shared" si="371"/>
        <v>0</v>
      </c>
      <c r="I92" s="106">
        <f t="shared" si="371"/>
        <v>0</v>
      </c>
      <c r="J92" s="106">
        <f t="shared" si="371"/>
        <v>0</v>
      </c>
      <c r="K92" s="106">
        <f t="shared" si="371"/>
        <v>0</v>
      </c>
      <c r="L92" s="106">
        <f t="shared" si="371"/>
        <v>0</v>
      </c>
      <c r="M92" s="106">
        <f t="shared" si="371"/>
        <v>0</v>
      </c>
      <c r="N92" s="106">
        <f t="shared" si="371"/>
        <v>0</v>
      </c>
      <c r="P92" s="107">
        <f t="shared" si="11"/>
        <v>0</v>
      </c>
      <c r="R92" s="106">
        <f t="shared" ref="R92:AA92" si="372">IF(E$8=0,0,ROUND(R91-(E92-AC92),2))</f>
        <v>0</v>
      </c>
      <c r="S92" s="106">
        <f t="shared" si="372"/>
        <v>0</v>
      </c>
      <c r="T92" s="106">
        <f t="shared" si="372"/>
        <v>0</v>
      </c>
      <c r="U92" s="106">
        <f t="shared" si="372"/>
        <v>0</v>
      </c>
      <c r="V92" s="106">
        <f t="shared" si="372"/>
        <v>0</v>
      </c>
      <c r="W92" s="106">
        <f t="shared" si="372"/>
        <v>0</v>
      </c>
      <c r="X92" s="106">
        <f t="shared" si="372"/>
        <v>0</v>
      </c>
      <c r="Y92" s="106">
        <f t="shared" si="372"/>
        <v>0</v>
      </c>
      <c r="Z92" s="106">
        <f t="shared" si="372"/>
        <v>0</v>
      </c>
      <c r="AA92" s="106">
        <f t="shared" si="372"/>
        <v>0</v>
      </c>
      <c r="AC92" s="106">
        <f t="shared" ref="AC92:AL92" si="373">ROUND(R91*E$9/12,2)</f>
        <v>0</v>
      </c>
      <c r="AD92" s="106">
        <f t="shared" si="373"/>
        <v>0</v>
      </c>
      <c r="AE92" s="106">
        <f t="shared" si="373"/>
        <v>0</v>
      </c>
      <c r="AF92" s="106">
        <f t="shared" si="373"/>
        <v>0</v>
      </c>
      <c r="AG92" s="106">
        <f t="shared" si="373"/>
        <v>0</v>
      </c>
      <c r="AH92" s="106">
        <f t="shared" si="373"/>
        <v>0</v>
      </c>
      <c r="AI92" s="106">
        <f t="shared" si="373"/>
        <v>0</v>
      </c>
      <c r="AJ92" s="106">
        <f t="shared" si="373"/>
        <v>0</v>
      </c>
      <c r="AK92" s="106">
        <f t="shared" si="373"/>
        <v>0</v>
      </c>
      <c r="AL92" s="106">
        <f t="shared" si="373"/>
        <v>0</v>
      </c>
      <c r="AM92" s="106">
        <f t="shared" si="21"/>
        <v>0</v>
      </c>
      <c r="AO92" s="106">
        <f t="shared" ref="AO92:AX92" si="374">IF(R91&gt;0,IF((R91+AC92)&lt;E$10,R91+AC92,E$10),0)</f>
        <v>0</v>
      </c>
      <c r="AP92" s="106">
        <f t="shared" si="374"/>
        <v>0</v>
      </c>
      <c r="AQ92" s="106">
        <f t="shared" si="374"/>
        <v>0</v>
      </c>
      <c r="AR92" s="106">
        <f t="shared" si="374"/>
        <v>0</v>
      </c>
      <c r="AS92" s="106">
        <f t="shared" si="374"/>
        <v>0</v>
      </c>
      <c r="AT92" s="106">
        <f t="shared" si="374"/>
        <v>0</v>
      </c>
      <c r="AU92" s="106">
        <f t="shared" si="374"/>
        <v>0</v>
      </c>
      <c r="AV92" s="106">
        <f t="shared" si="374"/>
        <v>0</v>
      </c>
      <c r="AW92" s="106">
        <f t="shared" si="374"/>
        <v>0</v>
      </c>
      <c r="AX92" s="106">
        <f t="shared" si="374"/>
        <v>0</v>
      </c>
      <c r="AY92" s="106">
        <f t="shared" si="23"/>
        <v>0</v>
      </c>
      <c r="BA92" s="108">
        <f t="shared" si="24"/>
        <v>0</v>
      </c>
      <c r="BB92" s="106">
        <f t="shared" ref="BB92:BJ92" si="375">IF(S91&lt;=0,0,IF($C92&lt;=SUM($BA92:BA92),0,IF(AP92+$C92-SUM($BA92:BA92)&gt;S91+AD92,S91+AD92-AP92,$C92-SUM($BA92:BA92))))</f>
        <v>0</v>
      </c>
      <c r="BC92" s="106">
        <f t="shared" si="375"/>
        <v>0</v>
      </c>
      <c r="BD92" s="106">
        <f t="shared" si="375"/>
        <v>0</v>
      </c>
      <c r="BE92" s="106">
        <f t="shared" si="375"/>
        <v>0</v>
      </c>
      <c r="BF92" s="106">
        <f t="shared" si="375"/>
        <v>0</v>
      </c>
      <c r="BG92" s="106">
        <f t="shared" si="375"/>
        <v>0</v>
      </c>
      <c r="BH92" s="106">
        <f t="shared" si="375"/>
        <v>0</v>
      </c>
      <c r="BI92" s="106">
        <f t="shared" si="375"/>
        <v>0</v>
      </c>
      <c r="BJ92" s="106">
        <f t="shared" si="375"/>
        <v>0</v>
      </c>
    </row>
    <row r="93" ht="11.25" customHeight="1">
      <c r="A93" s="102" t="str">
        <f t="shared" si="16"/>
        <v/>
      </c>
      <c r="B93" s="103" t="str">
        <f t="shared" si="17"/>
        <v>#N/A</v>
      </c>
      <c r="C93" s="104" t="str">
        <f>IF(A93="","",IF(snowball,IF(($E$5-AY93)&lt;0,0,$E$5-AY93),0)+D93)</f>
        <v/>
      </c>
      <c r="D93" s="105"/>
      <c r="E93" s="106">
        <f t="shared" ref="E93:N93" si="376">AO93+BA93</f>
        <v>0</v>
      </c>
      <c r="F93" s="106">
        <f t="shared" si="376"/>
        <v>0</v>
      </c>
      <c r="G93" s="106">
        <f t="shared" si="376"/>
        <v>0</v>
      </c>
      <c r="H93" s="106">
        <f t="shared" si="376"/>
        <v>0</v>
      </c>
      <c r="I93" s="106">
        <f t="shared" si="376"/>
        <v>0</v>
      </c>
      <c r="J93" s="106">
        <f t="shared" si="376"/>
        <v>0</v>
      </c>
      <c r="K93" s="106">
        <f t="shared" si="376"/>
        <v>0</v>
      </c>
      <c r="L93" s="106">
        <f t="shared" si="376"/>
        <v>0</v>
      </c>
      <c r="M93" s="106">
        <f t="shared" si="376"/>
        <v>0</v>
      </c>
      <c r="N93" s="106">
        <f t="shared" si="376"/>
        <v>0</v>
      </c>
      <c r="P93" s="107">
        <f t="shared" si="11"/>
        <v>0</v>
      </c>
      <c r="R93" s="106">
        <f t="shared" ref="R93:AA93" si="377">IF(E$8=0,0,ROUND(R92-(E93-AC93),2))</f>
        <v>0</v>
      </c>
      <c r="S93" s="106">
        <f t="shared" si="377"/>
        <v>0</v>
      </c>
      <c r="T93" s="106">
        <f t="shared" si="377"/>
        <v>0</v>
      </c>
      <c r="U93" s="106">
        <f t="shared" si="377"/>
        <v>0</v>
      </c>
      <c r="V93" s="106">
        <f t="shared" si="377"/>
        <v>0</v>
      </c>
      <c r="W93" s="106">
        <f t="shared" si="377"/>
        <v>0</v>
      </c>
      <c r="X93" s="106">
        <f t="shared" si="377"/>
        <v>0</v>
      </c>
      <c r="Y93" s="106">
        <f t="shared" si="377"/>
        <v>0</v>
      </c>
      <c r="Z93" s="106">
        <f t="shared" si="377"/>
        <v>0</v>
      </c>
      <c r="AA93" s="106">
        <f t="shared" si="377"/>
        <v>0</v>
      </c>
      <c r="AC93" s="106">
        <f t="shared" ref="AC93:AL93" si="378">ROUND(R92*E$9/12,2)</f>
        <v>0</v>
      </c>
      <c r="AD93" s="106">
        <f t="shared" si="378"/>
        <v>0</v>
      </c>
      <c r="AE93" s="106">
        <f t="shared" si="378"/>
        <v>0</v>
      </c>
      <c r="AF93" s="106">
        <f t="shared" si="378"/>
        <v>0</v>
      </c>
      <c r="AG93" s="106">
        <f t="shared" si="378"/>
        <v>0</v>
      </c>
      <c r="AH93" s="106">
        <f t="shared" si="378"/>
        <v>0</v>
      </c>
      <c r="AI93" s="106">
        <f t="shared" si="378"/>
        <v>0</v>
      </c>
      <c r="AJ93" s="106">
        <f t="shared" si="378"/>
        <v>0</v>
      </c>
      <c r="AK93" s="106">
        <f t="shared" si="378"/>
        <v>0</v>
      </c>
      <c r="AL93" s="106">
        <f t="shared" si="378"/>
        <v>0</v>
      </c>
      <c r="AM93" s="106">
        <f t="shared" si="21"/>
        <v>0</v>
      </c>
      <c r="AO93" s="106">
        <f t="shared" ref="AO93:AX93" si="379">IF(R92&gt;0,IF((R92+AC93)&lt;E$10,R92+AC93,E$10),0)</f>
        <v>0</v>
      </c>
      <c r="AP93" s="106">
        <f t="shared" si="379"/>
        <v>0</v>
      </c>
      <c r="AQ93" s="106">
        <f t="shared" si="379"/>
        <v>0</v>
      </c>
      <c r="AR93" s="106">
        <f t="shared" si="379"/>
        <v>0</v>
      </c>
      <c r="AS93" s="106">
        <f t="shared" si="379"/>
        <v>0</v>
      </c>
      <c r="AT93" s="106">
        <f t="shared" si="379"/>
        <v>0</v>
      </c>
      <c r="AU93" s="106">
        <f t="shared" si="379"/>
        <v>0</v>
      </c>
      <c r="AV93" s="106">
        <f t="shared" si="379"/>
        <v>0</v>
      </c>
      <c r="AW93" s="106">
        <f t="shared" si="379"/>
        <v>0</v>
      </c>
      <c r="AX93" s="106">
        <f t="shared" si="379"/>
        <v>0</v>
      </c>
      <c r="AY93" s="106">
        <f t="shared" si="23"/>
        <v>0</v>
      </c>
      <c r="BA93" s="108">
        <f t="shared" si="24"/>
        <v>0</v>
      </c>
      <c r="BB93" s="106">
        <f t="shared" ref="BB93:BJ93" si="380">IF(S92&lt;=0,0,IF($C93&lt;=SUM($BA93:BA93),0,IF(AP93+$C93-SUM($BA93:BA93)&gt;S92+AD93,S92+AD93-AP93,$C93-SUM($BA93:BA93))))</f>
        <v>0</v>
      </c>
      <c r="BC93" s="106">
        <f t="shared" si="380"/>
        <v>0</v>
      </c>
      <c r="BD93" s="106">
        <f t="shared" si="380"/>
        <v>0</v>
      </c>
      <c r="BE93" s="106">
        <f t="shared" si="380"/>
        <v>0</v>
      </c>
      <c r="BF93" s="106">
        <f t="shared" si="380"/>
        <v>0</v>
      </c>
      <c r="BG93" s="106">
        <f t="shared" si="380"/>
        <v>0</v>
      </c>
      <c r="BH93" s="106">
        <f t="shared" si="380"/>
        <v>0</v>
      </c>
      <c r="BI93" s="106">
        <f t="shared" si="380"/>
        <v>0</v>
      </c>
      <c r="BJ93" s="106">
        <f t="shared" si="380"/>
        <v>0</v>
      </c>
    </row>
    <row r="94" ht="11.25" customHeight="1">
      <c r="A94" s="102" t="str">
        <f t="shared" si="16"/>
        <v/>
      </c>
      <c r="B94" s="103" t="str">
        <f t="shared" si="17"/>
        <v>#N/A</v>
      </c>
      <c r="C94" s="104" t="str">
        <f>IF(A94="","",IF(snowball,IF(($E$5-AY94)&lt;0,0,$E$5-AY94),0)+D94)</f>
        <v/>
      </c>
      <c r="D94" s="105"/>
      <c r="E94" s="106">
        <f t="shared" ref="E94:N94" si="381">AO94+BA94</f>
        <v>0</v>
      </c>
      <c r="F94" s="106">
        <f t="shared" si="381"/>
        <v>0</v>
      </c>
      <c r="G94" s="106">
        <f t="shared" si="381"/>
        <v>0</v>
      </c>
      <c r="H94" s="106">
        <f t="shared" si="381"/>
        <v>0</v>
      </c>
      <c r="I94" s="106">
        <f t="shared" si="381"/>
        <v>0</v>
      </c>
      <c r="J94" s="106">
        <f t="shared" si="381"/>
        <v>0</v>
      </c>
      <c r="K94" s="106">
        <f t="shared" si="381"/>
        <v>0</v>
      </c>
      <c r="L94" s="106">
        <f t="shared" si="381"/>
        <v>0</v>
      </c>
      <c r="M94" s="106">
        <f t="shared" si="381"/>
        <v>0</v>
      </c>
      <c r="N94" s="106">
        <f t="shared" si="381"/>
        <v>0</v>
      </c>
      <c r="P94" s="107">
        <f t="shared" si="11"/>
        <v>0</v>
      </c>
      <c r="R94" s="106">
        <f t="shared" ref="R94:AA94" si="382">IF(E$8=0,0,ROUND(R93-(E94-AC94),2))</f>
        <v>0</v>
      </c>
      <c r="S94" s="106">
        <f t="shared" si="382"/>
        <v>0</v>
      </c>
      <c r="T94" s="106">
        <f t="shared" si="382"/>
        <v>0</v>
      </c>
      <c r="U94" s="106">
        <f t="shared" si="382"/>
        <v>0</v>
      </c>
      <c r="V94" s="106">
        <f t="shared" si="382"/>
        <v>0</v>
      </c>
      <c r="W94" s="106">
        <f t="shared" si="382"/>
        <v>0</v>
      </c>
      <c r="X94" s="106">
        <f t="shared" si="382"/>
        <v>0</v>
      </c>
      <c r="Y94" s="106">
        <f t="shared" si="382"/>
        <v>0</v>
      </c>
      <c r="Z94" s="106">
        <f t="shared" si="382"/>
        <v>0</v>
      </c>
      <c r="AA94" s="106">
        <f t="shared" si="382"/>
        <v>0</v>
      </c>
      <c r="AC94" s="106">
        <f t="shared" ref="AC94:AL94" si="383">ROUND(R93*E$9/12,2)</f>
        <v>0</v>
      </c>
      <c r="AD94" s="106">
        <f t="shared" si="383"/>
        <v>0</v>
      </c>
      <c r="AE94" s="106">
        <f t="shared" si="383"/>
        <v>0</v>
      </c>
      <c r="AF94" s="106">
        <f t="shared" si="383"/>
        <v>0</v>
      </c>
      <c r="AG94" s="106">
        <f t="shared" si="383"/>
        <v>0</v>
      </c>
      <c r="AH94" s="106">
        <f t="shared" si="383"/>
        <v>0</v>
      </c>
      <c r="AI94" s="106">
        <f t="shared" si="383"/>
        <v>0</v>
      </c>
      <c r="AJ94" s="106">
        <f t="shared" si="383"/>
        <v>0</v>
      </c>
      <c r="AK94" s="106">
        <f t="shared" si="383"/>
        <v>0</v>
      </c>
      <c r="AL94" s="106">
        <f t="shared" si="383"/>
        <v>0</v>
      </c>
      <c r="AM94" s="106">
        <f t="shared" si="21"/>
        <v>0</v>
      </c>
      <c r="AO94" s="106">
        <f t="shared" ref="AO94:AX94" si="384">IF(R93&gt;0,IF((R93+AC94)&lt;E$10,R93+AC94,E$10),0)</f>
        <v>0</v>
      </c>
      <c r="AP94" s="106">
        <f t="shared" si="384"/>
        <v>0</v>
      </c>
      <c r="AQ94" s="106">
        <f t="shared" si="384"/>
        <v>0</v>
      </c>
      <c r="AR94" s="106">
        <f t="shared" si="384"/>
        <v>0</v>
      </c>
      <c r="AS94" s="106">
        <f t="shared" si="384"/>
        <v>0</v>
      </c>
      <c r="AT94" s="106">
        <f t="shared" si="384"/>
        <v>0</v>
      </c>
      <c r="AU94" s="106">
        <f t="shared" si="384"/>
        <v>0</v>
      </c>
      <c r="AV94" s="106">
        <f t="shared" si="384"/>
        <v>0</v>
      </c>
      <c r="AW94" s="106">
        <f t="shared" si="384"/>
        <v>0</v>
      </c>
      <c r="AX94" s="106">
        <f t="shared" si="384"/>
        <v>0</v>
      </c>
      <c r="AY94" s="106">
        <f t="shared" si="23"/>
        <v>0</v>
      </c>
      <c r="BA94" s="108">
        <f t="shared" si="24"/>
        <v>0</v>
      </c>
      <c r="BB94" s="106">
        <f t="shared" ref="BB94:BJ94" si="385">IF(S93&lt;=0,0,IF($C94&lt;=SUM($BA94:BA94),0,IF(AP94+$C94-SUM($BA94:BA94)&gt;S93+AD94,S93+AD94-AP94,$C94-SUM($BA94:BA94))))</f>
        <v>0</v>
      </c>
      <c r="BC94" s="106">
        <f t="shared" si="385"/>
        <v>0</v>
      </c>
      <c r="BD94" s="106">
        <f t="shared" si="385"/>
        <v>0</v>
      </c>
      <c r="BE94" s="106">
        <f t="shared" si="385"/>
        <v>0</v>
      </c>
      <c r="BF94" s="106">
        <f t="shared" si="385"/>
        <v>0</v>
      </c>
      <c r="BG94" s="106">
        <f t="shared" si="385"/>
        <v>0</v>
      </c>
      <c r="BH94" s="106">
        <f t="shared" si="385"/>
        <v>0</v>
      </c>
      <c r="BI94" s="106">
        <f t="shared" si="385"/>
        <v>0</v>
      </c>
      <c r="BJ94" s="106">
        <f t="shared" si="385"/>
        <v>0</v>
      </c>
    </row>
    <row r="95" ht="11.25" customHeight="1">
      <c r="A95" s="102" t="str">
        <f t="shared" si="16"/>
        <v/>
      </c>
      <c r="B95" s="103" t="str">
        <f t="shared" si="17"/>
        <v>#N/A</v>
      </c>
      <c r="C95" s="104" t="str">
        <f>IF(A95="","",IF(snowball,IF(($E$5-AY95)&lt;0,0,$E$5-AY95),0)+D95)</f>
        <v/>
      </c>
      <c r="D95" s="105"/>
      <c r="E95" s="106">
        <f t="shared" ref="E95:N95" si="386">AO95+BA95</f>
        <v>0</v>
      </c>
      <c r="F95" s="106">
        <f t="shared" si="386"/>
        <v>0</v>
      </c>
      <c r="G95" s="106">
        <f t="shared" si="386"/>
        <v>0</v>
      </c>
      <c r="H95" s="106">
        <f t="shared" si="386"/>
        <v>0</v>
      </c>
      <c r="I95" s="106">
        <f t="shared" si="386"/>
        <v>0</v>
      </c>
      <c r="J95" s="106">
        <f t="shared" si="386"/>
        <v>0</v>
      </c>
      <c r="K95" s="106">
        <f t="shared" si="386"/>
        <v>0</v>
      </c>
      <c r="L95" s="106">
        <f t="shared" si="386"/>
        <v>0</v>
      </c>
      <c r="M95" s="106">
        <f t="shared" si="386"/>
        <v>0</v>
      </c>
      <c r="N95" s="106">
        <f t="shared" si="386"/>
        <v>0</v>
      </c>
      <c r="P95" s="107">
        <f t="shared" si="11"/>
        <v>0</v>
      </c>
      <c r="R95" s="106">
        <f t="shared" ref="R95:AA95" si="387">IF(E$8=0,0,ROUND(R94-(E95-AC95),2))</f>
        <v>0</v>
      </c>
      <c r="S95" s="106">
        <f t="shared" si="387"/>
        <v>0</v>
      </c>
      <c r="T95" s="106">
        <f t="shared" si="387"/>
        <v>0</v>
      </c>
      <c r="U95" s="106">
        <f t="shared" si="387"/>
        <v>0</v>
      </c>
      <c r="V95" s="106">
        <f t="shared" si="387"/>
        <v>0</v>
      </c>
      <c r="W95" s="106">
        <f t="shared" si="387"/>
        <v>0</v>
      </c>
      <c r="X95" s="106">
        <f t="shared" si="387"/>
        <v>0</v>
      </c>
      <c r="Y95" s="106">
        <f t="shared" si="387"/>
        <v>0</v>
      </c>
      <c r="Z95" s="106">
        <f t="shared" si="387"/>
        <v>0</v>
      </c>
      <c r="AA95" s="106">
        <f t="shared" si="387"/>
        <v>0</v>
      </c>
      <c r="AC95" s="106">
        <f t="shared" ref="AC95:AL95" si="388">ROUND(R94*E$9/12,2)</f>
        <v>0</v>
      </c>
      <c r="AD95" s="106">
        <f t="shared" si="388"/>
        <v>0</v>
      </c>
      <c r="AE95" s="106">
        <f t="shared" si="388"/>
        <v>0</v>
      </c>
      <c r="AF95" s="106">
        <f t="shared" si="388"/>
        <v>0</v>
      </c>
      <c r="AG95" s="106">
        <f t="shared" si="388"/>
        <v>0</v>
      </c>
      <c r="AH95" s="106">
        <f t="shared" si="388"/>
        <v>0</v>
      </c>
      <c r="AI95" s="106">
        <f t="shared" si="388"/>
        <v>0</v>
      </c>
      <c r="AJ95" s="106">
        <f t="shared" si="388"/>
        <v>0</v>
      </c>
      <c r="AK95" s="106">
        <f t="shared" si="388"/>
        <v>0</v>
      </c>
      <c r="AL95" s="106">
        <f t="shared" si="388"/>
        <v>0</v>
      </c>
      <c r="AM95" s="106">
        <f t="shared" si="21"/>
        <v>0</v>
      </c>
      <c r="AO95" s="106">
        <f t="shared" ref="AO95:AX95" si="389">IF(R94&gt;0,IF((R94+AC95)&lt;E$10,R94+AC95,E$10),0)</f>
        <v>0</v>
      </c>
      <c r="AP95" s="106">
        <f t="shared" si="389"/>
        <v>0</v>
      </c>
      <c r="AQ95" s="106">
        <f t="shared" si="389"/>
        <v>0</v>
      </c>
      <c r="AR95" s="106">
        <f t="shared" si="389"/>
        <v>0</v>
      </c>
      <c r="AS95" s="106">
        <f t="shared" si="389"/>
        <v>0</v>
      </c>
      <c r="AT95" s="106">
        <f t="shared" si="389"/>
        <v>0</v>
      </c>
      <c r="AU95" s="106">
        <f t="shared" si="389"/>
        <v>0</v>
      </c>
      <c r="AV95" s="106">
        <f t="shared" si="389"/>
        <v>0</v>
      </c>
      <c r="AW95" s="106">
        <f t="shared" si="389"/>
        <v>0</v>
      </c>
      <c r="AX95" s="106">
        <f t="shared" si="389"/>
        <v>0</v>
      </c>
      <c r="AY95" s="106">
        <f t="shared" si="23"/>
        <v>0</v>
      </c>
      <c r="BA95" s="108">
        <f t="shared" si="24"/>
        <v>0</v>
      </c>
      <c r="BB95" s="106">
        <f t="shared" ref="BB95:BJ95" si="390">IF(S94&lt;=0,0,IF($C95&lt;=SUM($BA95:BA95),0,IF(AP95+$C95-SUM($BA95:BA95)&gt;S94+AD95,S94+AD95-AP95,$C95-SUM($BA95:BA95))))</f>
        <v>0</v>
      </c>
      <c r="BC95" s="106">
        <f t="shared" si="390"/>
        <v>0</v>
      </c>
      <c r="BD95" s="106">
        <f t="shared" si="390"/>
        <v>0</v>
      </c>
      <c r="BE95" s="106">
        <f t="shared" si="390"/>
        <v>0</v>
      </c>
      <c r="BF95" s="106">
        <f t="shared" si="390"/>
        <v>0</v>
      </c>
      <c r="BG95" s="106">
        <f t="shared" si="390"/>
        <v>0</v>
      </c>
      <c r="BH95" s="106">
        <f t="shared" si="390"/>
        <v>0</v>
      </c>
      <c r="BI95" s="106">
        <f t="shared" si="390"/>
        <v>0</v>
      </c>
      <c r="BJ95" s="106">
        <f t="shared" si="390"/>
        <v>0</v>
      </c>
    </row>
    <row r="96" ht="11.25" customHeight="1">
      <c r="A96" s="102" t="str">
        <f t="shared" si="16"/>
        <v/>
      </c>
      <c r="B96" s="103" t="str">
        <f t="shared" si="17"/>
        <v>#N/A</v>
      </c>
      <c r="C96" s="104" t="str">
        <f>IF(A96="","",IF(snowball,IF(($E$5-AY96)&lt;0,0,$E$5-AY96),0)+D96)</f>
        <v/>
      </c>
      <c r="D96" s="105"/>
      <c r="E96" s="106">
        <f t="shared" ref="E96:N96" si="391">AO96+BA96</f>
        <v>0</v>
      </c>
      <c r="F96" s="106">
        <f t="shared" si="391"/>
        <v>0</v>
      </c>
      <c r="G96" s="106">
        <f t="shared" si="391"/>
        <v>0</v>
      </c>
      <c r="H96" s="106">
        <f t="shared" si="391"/>
        <v>0</v>
      </c>
      <c r="I96" s="106">
        <f t="shared" si="391"/>
        <v>0</v>
      </c>
      <c r="J96" s="106">
        <f t="shared" si="391"/>
        <v>0</v>
      </c>
      <c r="K96" s="106">
        <f t="shared" si="391"/>
        <v>0</v>
      </c>
      <c r="L96" s="106">
        <f t="shared" si="391"/>
        <v>0</v>
      </c>
      <c r="M96" s="106">
        <f t="shared" si="391"/>
        <v>0</v>
      </c>
      <c r="N96" s="106">
        <f t="shared" si="391"/>
        <v>0</v>
      </c>
      <c r="P96" s="107">
        <f t="shared" si="11"/>
        <v>0</v>
      </c>
      <c r="R96" s="106">
        <f t="shared" ref="R96:AA96" si="392">IF(E$8=0,0,ROUND(R95-(E96-AC96),2))</f>
        <v>0</v>
      </c>
      <c r="S96" s="106">
        <f t="shared" si="392"/>
        <v>0</v>
      </c>
      <c r="T96" s="106">
        <f t="shared" si="392"/>
        <v>0</v>
      </c>
      <c r="U96" s="106">
        <f t="shared" si="392"/>
        <v>0</v>
      </c>
      <c r="V96" s="106">
        <f t="shared" si="392"/>
        <v>0</v>
      </c>
      <c r="W96" s="106">
        <f t="shared" si="392"/>
        <v>0</v>
      </c>
      <c r="X96" s="106">
        <f t="shared" si="392"/>
        <v>0</v>
      </c>
      <c r="Y96" s="106">
        <f t="shared" si="392"/>
        <v>0</v>
      </c>
      <c r="Z96" s="106">
        <f t="shared" si="392"/>
        <v>0</v>
      </c>
      <c r="AA96" s="106">
        <f t="shared" si="392"/>
        <v>0</v>
      </c>
      <c r="AC96" s="106">
        <f t="shared" ref="AC96:AL96" si="393">ROUND(R95*E$9/12,2)</f>
        <v>0</v>
      </c>
      <c r="AD96" s="106">
        <f t="shared" si="393"/>
        <v>0</v>
      </c>
      <c r="AE96" s="106">
        <f t="shared" si="393"/>
        <v>0</v>
      </c>
      <c r="AF96" s="106">
        <f t="shared" si="393"/>
        <v>0</v>
      </c>
      <c r="AG96" s="106">
        <f t="shared" si="393"/>
        <v>0</v>
      </c>
      <c r="AH96" s="106">
        <f t="shared" si="393"/>
        <v>0</v>
      </c>
      <c r="AI96" s="106">
        <f t="shared" si="393"/>
        <v>0</v>
      </c>
      <c r="AJ96" s="106">
        <f t="shared" si="393"/>
        <v>0</v>
      </c>
      <c r="AK96" s="106">
        <f t="shared" si="393"/>
        <v>0</v>
      </c>
      <c r="AL96" s="106">
        <f t="shared" si="393"/>
        <v>0</v>
      </c>
      <c r="AM96" s="106">
        <f t="shared" si="21"/>
        <v>0</v>
      </c>
      <c r="AO96" s="106">
        <f t="shared" ref="AO96:AX96" si="394">IF(R95&gt;0,IF((R95+AC96)&lt;E$10,R95+AC96,E$10),0)</f>
        <v>0</v>
      </c>
      <c r="AP96" s="106">
        <f t="shared" si="394"/>
        <v>0</v>
      </c>
      <c r="AQ96" s="106">
        <f t="shared" si="394"/>
        <v>0</v>
      </c>
      <c r="AR96" s="106">
        <f t="shared" si="394"/>
        <v>0</v>
      </c>
      <c r="AS96" s="106">
        <f t="shared" si="394"/>
        <v>0</v>
      </c>
      <c r="AT96" s="106">
        <f t="shared" si="394"/>
        <v>0</v>
      </c>
      <c r="AU96" s="106">
        <f t="shared" si="394"/>
        <v>0</v>
      </c>
      <c r="AV96" s="106">
        <f t="shared" si="394"/>
        <v>0</v>
      </c>
      <c r="AW96" s="106">
        <f t="shared" si="394"/>
        <v>0</v>
      </c>
      <c r="AX96" s="106">
        <f t="shared" si="394"/>
        <v>0</v>
      </c>
      <c r="AY96" s="106">
        <f t="shared" si="23"/>
        <v>0</v>
      </c>
      <c r="BA96" s="108">
        <f t="shared" si="24"/>
        <v>0</v>
      </c>
      <c r="BB96" s="106">
        <f t="shared" ref="BB96:BJ96" si="395">IF(S95&lt;=0,0,IF($C96&lt;=SUM($BA96:BA96),0,IF(AP96+$C96-SUM($BA96:BA96)&gt;S95+AD96,S95+AD96-AP96,$C96-SUM($BA96:BA96))))</f>
        <v>0</v>
      </c>
      <c r="BC96" s="106">
        <f t="shared" si="395"/>
        <v>0</v>
      </c>
      <c r="BD96" s="106">
        <f t="shared" si="395"/>
        <v>0</v>
      </c>
      <c r="BE96" s="106">
        <f t="shared" si="395"/>
        <v>0</v>
      </c>
      <c r="BF96" s="106">
        <f t="shared" si="395"/>
        <v>0</v>
      </c>
      <c r="BG96" s="106">
        <f t="shared" si="395"/>
        <v>0</v>
      </c>
      <c r="BH96" s="106">
        <f t="shared" si="395"/>
        <v>0</v>
      </c>
      <c r="BI96" s="106">
        <f t="shared" si="395"/>
        <v>0</v>
      </c>
      <c r="BJ96" s="106">
        <f t="shared" si="395"/>
        <v>0</v>
      </c>
    </row>
    <row r="97" ht="11.25" customHeight="1">
      <c r="A97" s="102" t="str">
        <f t="shared" si="16"/>
        <v/>
      </c>
      <c r="B97" s="103" t="str">
        <f t="shared" si="17"/>
        <v>#N/A</v>
      </c>
      <c r="C97" s="104" t="str">
        <f>IF(A97="","",IF(snowball,IF(($E$5-AY97)&lt;0,0,$E$5-AY97),0)+D97)</f>
        <v/>
      </c>
      <c r="D97" s="105"/>
      <c r="E97" s="106">
        <f t="shared" ref="E97:N97" si="396">AO97+BA97</f>
        <v>0</v>
      </c>
      <c r="F97" s="106">
        <f t="shared" si="396"/>
        <v>0</v>
      </c>
      <c r="G97" s="106">
        <f t="shared" si="396"/>
        <v>0</v>
      </c>
      <c r="H97" s="106">
        <f t="shared" si="396"/>
        <v>0</v>
      </c>
      <c r="I97" s="106">
        <f t="shared" si="396"/>
        <v>0</v>
      </c>
      <c r="J97" s="106">
        <f t="shared" si="396"/>
        <v>0</v>
      </c>
      <c r="K97" s="106">
        <f t="shared" si="396"/>
        <v>0</v>
      </c>
      <c r="L97" s="106">
        <f t="shared" si="396"/>
        <v>0</v>
      </c>
      <c r="M97" s="106">
        <f t="shared" si="396"/>
        <v>0</v>
      </c>
      <c r="N97" s="106">
        <f t="shared" si="396"/>
        <v>0</v>
      </c>
      <c r="P97" s="107">
        <f t="shared" si="11"/>
        <v>0</v>
      </c>
      <c r="R97" s="106">
        <f t="shared" ref="R97:AA97" si="397">IF(E$8=0,0,ROUND(R96-(E97-AC97),2))</f>
        <v>0</v>
      </c>
      <c r="S97" s="106">
        <f t="shared" si="397"/>
        <v>0</v>
      </c>
      <c r="T97" s="106">
        <f t="shared" si="397"/>
        <v>0</v>
      </c>
      <c r="U97" s="106">
        <f t="shared" si="397"/>
        <v>0</v>
      </c>
      <c r="V97" s="106">
        <f t="shared" si="397"/>
        <v>0</v>
      </c>
      <c r="W97" s="106">
        <f t="shared" si="397"/>
        <v>0</v>
      </c>
      <c r="X97" s="106">
        <f t="shared" si="397"/>
        <v>0</v>
      </c>
      <c r="Y97" s="106">
        <f t="shared" si="397"/>
        <v>0</v>
      </c>
      <c r="Z97" s="106">
        <f t="shared" si="397"/>
        <v>0</v>
      </c>
      <c r="AA97" s="106">
        <f t="shared" si="397"/>
        <v>0</v>
      </c>
      <c r="AC97" s="106">
        <f t="shared" ref="AC97:AL97" si="398">ROUND(R96*E$9/12,2)</f>
        <v>0</v>
      </c>
      <c r="AD97" s="106">
        <f t="shared" si="398"/>
        <v>0</v>
      </c>
      <c r="AE97" s="106">
        <f t="shared" si="398"/>
        <v>0</v>
      </c>
      <c r="AF97" s="106">
        <f t="shared" si="398"/>
        <v>0</v>
      </c>
      <c r="AG97" s="106">
        <f t="shared" si="398"/>
        <v>0</v>
      </c>
      <c r="AH97" s="106">
        <f t="shared" si="398"/>
        <v>0</v>
      </c>
      <c r="AI97" s="106">
        <f t="shared" si="398"/>
        <v>0</v>
      </c>
      <c r="AJ97" s="106">
        <f t="shared" si="398"/>
        <v>0</v>
      </c>
      <c r="AK97" s="106">
        <f t="shared" si="398"/>
        <v>0</v>
      </c>
      <c r="AL97" s="106">
        <f t="shared" si="398"/>
        <v>0</v>
      </c>
      <c r="AM97" s="106">
        <f t="shared" si="21"/>
        <v>0</v>
      </c>
      <c r="AO97" s="106">
        <f t="shared" ref="AO97:AX97" si="399">IF(R96&gt;0,IF((R96+AC97)&lt;E$10,R96+AC97,E$10),0)</f>
        <v>0</v>
      </c>
      <c r="AP97" s="106">
        <f t="shared" si="399"/>
        <v>0</v>
      </c>
      <c r="AQ97" s="106">
        <f t="shared" si="399"/>
        <v>0</v>
      </c>
      <c r="AR97" s="106">
        <f t="shared" si="399"/>
        <v>0</v>
      </c>
      <c r="AS97" s="106">
        <f t="shared" si="399"/>
        <v>0</v>
      </c>
      <c r="AT97" s="106">
        <f t="shared" si="399"/>
        <v>0</v>
      </c>
      <c r="AU97" s="106">
        <f t="shared" si="399"/>
        <v>0</v>
      </c>
      <c r="AV97" s="106">
        <f t="shared" si="399"/>
        <v>0</v>
      </c>
      <c r="AW97" s="106">
        <f t="shared" si="399"/>
        <v>0</v>
      </c>
      <c r="AX97" s="106">
        <f t="shared" si="399"/>
        <v>0</v>
      </c>
      <c r="AY97" s="106">
        <f t="shared" si="23"/>
        <v>0</v>
      </c>
      <c r="BA97" s="108">
        <f t="shared" si="24"/>
        <v>0</v>
      </c>
      <c r="BB97" s="106">
        <f t="shared" ref="BB97:BJ97" si="400">IF(S96&lt;=0,0,IF($C97&lt;=SUM($BA97:BA97),0,IF(AP97+$C97-SUM($BA97:BA97)&gt;S96+AD97,S96+AD97-AP97,$C97-SUM($BA97:BA97))))</f>
        <v>0</v>
      </c>
      <c r="BC97" s="106">
        <f t="shared" si="400"/>
        <v>0</v>
      </c>
      <c r="BD97" s="106">
        <f t="shared" si="400"/>
        <v>0</v>
      </c>
      <c r="BE97" s="106">
        <f t="shared" si="400"/>
        <v>0</v>
      </c>
      <c r="BF97" s="106">
        <f t="shared" si="400"/>
        <v>0</v>
      </c>
      <c r="BG97" s="106">
        <f t="shared" si="400"/>
        <v>0</v>
      </c>
      <c r="BH97" s="106">
        <f t="shared" si="400"/>
        <v>0</v>
      </c>
      <c r="BI97" s="106">
        <f t="shared" si="400"/>
        <v>0</v>
      </c>
      <c r="BJ97" s="106">
        <f t="shared" si="400"/>
        <v>0</v>
      </c>
    </row>
    <row r="98" ht="11.25" customHeight="1">
      <c r="A98" s="102" t="str">
        <f t="shared" si="16"/>
        <v/>
      </c>
      <c r="B98" s="103" t="str">
        <f t="shared" si="17"/>
        <v>#N/A</v>
      </c>
      <c r="C98" s="104" t="str">
        <f>IF(A98="","",IF(snowball,IF(($E$5-AY98)&lt;0,0,$E$5-AY98),0)+D98)</f>
        <v/>
      </c>
      <c r="D98" s="105"/>
      <c r="E98" s="106">
        <f t="shared" ref="E98:N98" si="401">AO98+BA98</f>
        <v>0</v>
      </c>
      <c r="F98" s="106">
        <f t="shared" si="401"/>
        <v>0</v>
      </c>
      <c r="G98" s="106">
        <f t="shared" si="401"/>
        <v>0</v>
      </c>
      <c r="H98" s="106">
        <f t="shared" si="401"/>
        <v>0</v>
      </c>
      <c r="I98" s="106">
        <f t="shared" si="401"/>
        <v>0</v>
      </c>
      <c r="J98" s="106">
        <f t="shared" si="401"/>
        <v>0</v>
      </c>
      <c r="K98" s="106">
        <f t="shared" si="401"/>
        <v>0</v>
      </c>
      <c r="L98" s="106">
        <f t="shared" si="401"/>
        <v>0</v>
      </c>
      <c r="M98" s="106">
        <f t="shared" si="401"/>
        <v>0</v>
      </c>
      <c r="N98" s="106">
        <f t="shared" si="401"/>
        <v>0</v>
      </c>
      <c r="P98" s="107">
        <f t="shared" si="11"/>
        <v>0</v>
      </c>
      <c r="R98" s="106">
        <f t="shared" ref="R98:AA98" si="402">IF(E$8=0,0,ROUND(R97-(E98-AC98),2))</f>
        <v>0</v>
      </c>
      <c r="S98" s="106">
        <f t="shared" si="402"/>
        <v>0</v>
      </c>
      <c r="T98" s="106">
        <f t="shared" si="402"/>
        <v>0</v>
      </c>
      <c r="U98" s="106">
        <f t="shared" si="402"/>
        <v>0</v>
      </c>
      <c r="V98" s="106">
        <f t="shared" si="402"/>
        <v>0</v>
      </c>
      <c r="W98" s="106">
        <f t="shared" si="402"/>
        <v>0</v>
      </c>
      <c r="X98" s="106">
        <f t="shared" si="402"/>
        <v>0</v>
      </c>
      <c r="Y98" s="106">
        <f t="shared" si="402"/>
        <v>0</v>
      </c>
      <c r="Z98" s="106">
        <f t="shared" si="402"/>
        <v>0</v>
      </c>
      <c r="AA98" s="106">
        <f t="shared" si="402"/>
        <v>0</v>
      </c>
      <c r="AC98" s="106">
        <f t="shared" ref="AC98:AL98" si="403">ROUND(R97*E$9/12,2)</f>
        <v>0</v>
      </c>
      <c r="AD98" s="106">
        <f t="shared" si="403"/>
        <v>0</v>
      </c>
      <c r="AE98" s="106">
        <f t="shared" si="403"/>
        <v>0</v>
      </c>
      <c r="AF98" s="106">
        <f t="shared" si="403"/>
        <v>0</v>
      </c>
      <c r="AG98" s="106">
        <f t="shared" si="403"/>
        <v>0</v>
      </c>
      <c r="AH98" s="106">
        <f t="shared" si="403"/>
        <v>0</v>
      </c>
      <c r="AI98" s="106">
        <f t="shared" si="403"/>
        <v>0</v>
      </c>
      <c r="AJ98" s="106">
        <f t="shared" si="403"/>
        <v>0</v>
      </c>
      <c r="AK98" s="106">
        <f t="shared" si="403"/>
        <v>0</v>
      </c>
      <c r="AL98" s="106">
        <f t="shared" si="403"/>
        <v>0</v>
      </c>
      <c r="AM98" s="106">
        <f t="shared" si="21"/>
        <v>0</v>
      </c>
      <c r="AO98" s="106">
        <f t="shared" ref="AO98:AX98" si="404">IF(R97&gt;0,IF((R97+AC98)&lt;E$10,R97+AC98,E$10),0)</f>
        <v>0</v>
      </c>
      <c r="AP98" s="106">
        <f t="shared" si="404"/>
        <v>0</v>
      </c>
      <c r="AQ98" s="106">
        <f t="shared" si="404"/>
        <v>0</v>
      </c>
      <c r="AR98" s="106">
        <f t="shared" si="404"/>
        <v>0</v>
      </c>
      <c r="AS98" s="106">
        <f t="shared" si="404"/>
        <v>0</v>
      </c>
      <c r="AT98" s="106">
        <f t="shared" si="404"/>
        <v>0</v>
      </c>
      <c r="AU98" s="106">
        <f t="shared" si="404"/>
        <v>0</v>
      </c>
      <c r="AV98" s="106">
        <f t="shared" si="404"/>
        <v>0</v>
      </c>
      <c r="AW98" s="106">
        <f t="shared" si="404"/>
        <v>0</v>
      </c>
      <c r="AX98" s="106">
        <f t="shared" si="404"/>
        <v>0</v>
      </c>
      <c r="AY98" s="106">
        <f t="shared" si="23"/>
        <v>0</v>
      </c>
      <c r="BA98" s="108">
        <f t="shared" si="24"/>
        <v>0</v>
      </c>
      <c r="BB98" s="106">
        <f t="shared" ref="BB98:BJ98" si="405">IF(S97&lt;=0,0,IF($C98&lt;=SUM($BA98:BA98),0,IF(AP98+$C98-SUM($BA98:BA98)&gt;S97+AD98,S97+AD98-AP98,$C98-SUM($BA98:BA98))))</f>
        <v>0</v>
      </c>
      <c r="BC98" s="106">
        <f t="shared" si="405"/>
        <v>0</v>
      </c>
      <c r="BD98" s="106">
        <f t="shared" si="405"/>
        <v>0</v>
      </c>
      <c r="BE98" s="106">
        <f t="shared" si="405"/>
        <v>0</v>
      </c>
      <c r="BF98" s="106">
        <f t="shared" si="405"/>
        <v>0</v>
      </c>
      <c r="BG98" s="106">
        <f t="shared" si="405"/>
        <v>0</v>
      </c>
      <c r="BH98" s="106">
        <f t="shared" si="405"/>
        <v>0</v>
      </c>
      <c r="BI98" s="106">
        <f t="shared" si="405"/>
        <v>0</v>
      </c>
      <c r="BJ98" s="106">
        <f t="shared" si="405"/>
        <v>0</v>
      </c>
    </row>
    <row r="99" ht="11.25" customHeight="1">
      <c r="A99" s="102" t="str">
        <f t="shared" si="16"/>
        <v/>
      </c>
      <c r="B99" s="103" t="str">
        <f t="shared" si="17"/>
        <v>#N/A</v>
      </c>
      <c r="C99" s="104" t="str">
        <f>IF(A99="","",IF(snowball,IF(($E$5-AY99)&lt;0,0,$E$5-AY99),0)+D99)</f>
        <v/>
      </c>
      <c r="D99" s="105"/>
      <c r="E99" s="106">
        <f t="shared" ref="E99:N99" si="406">AO99+BA99</f>
        <v>0</v>
      </c>
      <c r="F99" s="106">
        <f t="shared" si="406"/>
        <v>0</v>
      </c>
      <c r="G99" s="106">
        <f t="shared" si="406"/>
        <v>0</v>
      </c>
      <c r="H99" s="106">
        <f t="shared" si="406"/>
        <v>0</v>
      </c>
      <c r="I99" s="106">
        <f t="shared" si="406"/>
        <v>0</v>
      </c>
      <c r="J99" s="106">
        <f t="shared" si="406"/>
        <v>0</v>
      </c>
      <c r="K99" s="106">
        <f t="shared" si="406"/>
        <v>0</v>
      </c>
      <c r="L99" s="106">
        <f t="shared" si="406"/>
        <v>0</v>
      </c>
      <c r="M99" s="106">
        <f t="shared" si="406"/>
        <v>0</v>
      </c>
      <c r="N99" s="106">
        <f t="shared" si="406"/>
        <v>0</v>
      </c>
      <c r="P99" s="107">
        <f t="shared" si="11"/>
        <v>0</v>
      </c>
      <c r="R99" s="106">
        <f t="shared" ref="R99:AA99" si="407">IF(E$8=0,0,ROUND(R98-(E99-AC99),2))</f>
        <v>0</v>
      </c>
      <c r="S99" s="106">
        <f t="shared" si="407"/>
        <v>0</v>
      </c>
      <c r="T99" s="106">
        <f t="shared" si="407"/>
        <v>0</v>
      </c>
      <c r="U99" s="106">
        <f t="shared" si="407"/>
        <v>0</v>
      </c>
      <c r="V99" s="106">
        <f t="shared" si="407"/>
        <v>0</v>
      </c>
      <c r="W99" s="106">
        <f t="shared" si="407"/>
        <v>0</v>
      </c>
      <c r="X99" s="106">
        <f t="shared" si="407"/>
        <v>0</v>
      </c>
      <c r="Y99" s="106">
        <f t="shared" si="407"/>
        <v>0</v>
      </c>
      <c r="Z99" s="106">
        <f t="shared" si="407"/>
        <v>0</v>
      </c>
      <c r="AA99" s="106">
        <f t="shared" si="407"/>
        <v>0</v>
      </c>
      <c r="AC99" s="106">
        <f t="shared" ref="AC99:AL99" si="408">ROUND(R98*E$9/12,2)</f>
        <v>0</v>
      </c>
      <c r="AD99" s="106">
        <f t="shared" si="408"/>
        <v>0</v>
      </c>
      <c r="AE99" s="106">
        <f t="shared" si="408"/>
        <v>0</v>
      </c>
      <c r="AF99" s="106">
        <f t="shared" si="408"/>
        <v>0</v>
      </c>
      <c r="AG99" s="106">
        <f t="shared" si="408"/>
        <v>0</v>
      </c>
      <c r="AH99" s="106">
        <f t="shared" si="408"/>
        <v>0</v>
      </c>
      <c r="AI99" s="106">
        <f t="shared" si="408"/>
        <v>0</v>
      </c>
      <c r="AJ99" s="106">
        <f t="shared" si="408"/>
        <v>0</v>
      </c>
      <c r="AK99" s="106">
        <f t="shared" si="408"/>
        <v>0</v>
      </c>
      <c r="AL99" s="106">
        <f t="shared" si="408"/>
        <v>0</v>
      </c>
      <c r="AM99" s="106">
        <f t="shared" si="21"/>
        <v>0</v>
      </c>
      <c r="AO99" s="106">
        <f t="shared" ref="AO99:AX99" si="409">IF(R98&gt;0,IF((R98+AC99)&lt;E$10,R98+AC99,E$10),0)</f>
        <v>0</v>
      </c>
      <c r="AP99" s="106">
        <f t="shared" si="409"/>
        <v>0</v>
      </c>
      <c r="AQ99" s="106">
        <f t="shared" si="409"/>
        <v>0</v>
      </c>
      <c r="AR99" s="106">
        <f t="shared" si="409"/>
        <v>0</v>
      </c>
      <c r="AS99" s="106">
        <f t="shared" si="409"/>
        <v>0</v>
      </c>
      <c r="AT99" s="106">
        <f t="shared" si="409"/>
        <v>0</v>
      </c>
      <c r="AU99" s="106">
        <f t="shared" si="409"/>
        <v>0</v>
      </c>
      <c r="AV99" s="106">
        <f t="shared" si="409"/>
        <v>0</v>
      </c>
      <c r="AW99" s="106">
        <f t="shared" si="409"/>
        <v>0</v>
      </c>
      <c r="AX99" s="106">
        <f t="shared" si="409"/>
        <v>0</v>
      </c>
      <c r="AY99" s="106">
        <f t="shared" si="23"/>
        <v>0</v>
      </c>
      <c r="BA99" s="108">
        <f t="shared" si="24"/>
        <v>0</v>
      </c>
      <c r="BB99" s="106">
        <f t="shared" ref="BB99:BJ99" si="410">IF(S98&lt;=0,0,IF($C99&lt;=SUM($BA99:BA99),0,IF(AP99+$C99-SUM($BA99:BA99)&gt;S98+AD99,S98+AD99-AP99,$C99-SUM($BA99:BA99))))</f>
        <v>0</v>
      </c>
      <c r="BC99" s="106">
        <f t="shared" si="410"/>
        <v>0</v>
      </c>
      <c r="BD99" s="106">
        <f t="shared" si="410"/>
        <v>0</v>
      </c>
      <c r="BE99" s="106">
        <f t="shared" si="410"/>
        <v>0</v>
      </c>
      <c r="BF99" s="106">
        <f t="shared" si="410"/>
        <v>0</v>
      </c>
      <c r="BG99" s="106">
        <f t="shared" si="410"/>
        <v>0</v>
      </c>
      <c r="BH99" s="106">
        <f t="shared" si="410"/>
        <v>0</v>
      </c>
      <c r="BI99" s="106">
        <f t="shared" si="410"/>
        <v>0</v>
      </c>
      <c r="BJ99" s="106">
        <f t="shared" si="410"/>
        <v>0</v>
      </c>
    </row>
    <row r="100" ht="11.25" customHeight="1">
      <c r="A100" s="102" t="str">
        <f t="shared" si="16"/>
        <v/>
      </c>
      <c r="B100" s="103" t="str">
        <f t="shared" si="17"/>
        <v>#N/A</v>
      </c>
      <c r="C100" s="104" t="str">
        <f>IF(A100="","",IF(snowball,IF(($E$5-AY100)&lt;0,0,$E$5-AY100),0)+D100)</f>
        <v/>
      </c>
      <c r="D100" s="105"/>
      <c r="E100" s="106">
        <f t="shared" ref="E100:N100" si="411">AO100+BA100</f>
        <v>0</v>
      </c>
      <c r="F100" s="106">
        <f t="shared" si="411"/>
        <v>0</v>
      </c>
      <c r="G100" s="106">
        <f t="shared" si="411"/>
        <v>0</v>
      </c>
      <c r="H100" s="106">
        <f t="shared" si="411"/>
        <v>0</v>
      </c>
      <c r="I100" s="106">
        <f t="shared" si="411"/>
        <v>0</v>
      </c>
      <c r="J100" s="106">
        <f t="shared" si="411"/>
        <v>0</v>
      </c>
      <c r="K100" s="106">
        <f t="shared" si="411"/>
        <v>0</v>
      </c>
      <c r="L100" s="106">
        <f t="shared" si="411"/>
        <v>0</v>
      </c>
      <c r="M100" s="106">
        <f t="shared" si="411"/>
        <v>0</v>
      </c>
      <c r="N100" s="106">
        <f t="shared" si="411"/>
        <v>0</v>
      </c>
      <c r="P100" s="107">
        <f t="shared" si="11"/>
        <v>0</v>
      </c>
      <c r="R100" s="106">
        <f t="shared" ref="R100:AA100" si="412">IF(E$8=0,0,ROUND(R99-(E100-AC100),2))</f>
        <v>0</v>
      </c>
      <c r="S100" s="106">
        <f t="shared" si="412"/>
        <v>0</v>
      </c>
      <c r="T100" s="106">
        <f t="shared" si="412"/>
        <v>0</v>
      </c>
      <c r="U100" s="106">
        <f t="shared" si="412"/>
        <v>0</v>
      </c>
      <c r="V100" s="106">
        <f t="shared" si="412"/>
        <v>0</v>
      </c>
      <c r="W100" s="106">
        <f t="shared" si="412"/>
        <v>0</v>
      </c>
      <c r="X100" s="106">
        <f t="shared" si="412"/>
        <v>0</v>
      </c>
      <c r="Y100" s="106">
        <f t="shared" si="412"/>
        <v>0</v>
      </c>
      <c r="Z100" s="106">
        <f t="shared" si="412"/>
        <v>0</v>
      </c>
      <c r="AA100" s="106">
        <f t="shared" si="412"/>
        <v>0</v>
      </c>
      <c r="AC100" s="106">
        <f t="shared" ref="AC100:AL100" si="413">ROUND(R99*E$9/12,2)</f>
        <v>0</v>
      </c>
      <c r="AD100" s="106">
        <f t="shared" si="413"/>
        <v>0</v>
      </c>
      <c r="AE100" s="106">
        <f t="shared" si="413"/>
        <v>0</v>
      </c>
      <c r="AF100" s="106">
        <f t="shared" si="413"/>
        <v>0</v>
      </c>
      <c r="AG100" s="106">
        <f t="shared" si="413"/>
        <v>0</v>
      </c>
      <c r="AH100" s="106">
        <f t="shared" si="413"/>
        <v>0</v>
      </c>
      <c r="AI100" s="106">
        <f t="shared" si="413"/>
        <v>0</v>
      </c>
      <c r="AJ100" s="106">
        <f t="shared" si="413"/>
        <v>0</v>
      </c>
      <c r="AK100" s="106">
        <f t="shared" si="413"/>
        <v>0</v>
      </c>
      <c r="AL100" s="106">
        <f t="shared" si="413"/>
        <v>0</v>
      </c>
      <c r="AM100" s="106">
        <f t="shared" si="21"/>
        <v>0</v>
      </c>
      <c r="AO100" s="106">
        <f t="shared" ref="AO100:AX100" si="414">IF(R99&gt;0,IF((R99+AC100)&lt;E$10,R99+AC100,E$10),0)</f>
        <v>0</v>
      </c>
      <c r="AP100" s="106">
        <f t="shared" si="414"/>
        <v>0</v>
      </c>
      <c r="AQ100" s="106">
        <f t="shared" si="414"/>
        <v>0</v>
      </c>
      <c r="AR100" s="106">
        <f t="shared" si="414"/>
        <v>0</v>
      </c>
      <c r="AS100" s="106">
        <f t="shared" si="414"/>
        <v>0</v>
      </c>
      <c r="AT100" s="106">
        <f t="shared" si="414"/>
        <v>0</v>
      </c>
      <c r="AU100" s="106">
        <f t="shared" si="414"/>
        <v>0</v>
      </c>
      <c r="AV100" s="106">
        <f t="shared" si="414"/>
        <v>0</v>
      </c>
      <c r="AW100" s="106">
        <f t="shared" si="414"/>
        <v>0</v>
      </c>
      <c r="AX100" s="106">
        <f t="shared" si="414"/>
        <v>0</v>
      </c>
      <c r="AY100" s="106">
        <f t="shared" si="23"/>
        <v>0</v>
      </c>
      <c r="BA100" s="108">
        <f t="shared" si="24"/>
        <v>0</v>
      </c>
      <c r="BB100" s="106">
        <f t="shared" ref="BB100:BJ100" si="415">IF(S99&lt;=0,0,IF($C100&lt;=SUM($BA100:BA100),0,IF(AP100+$C100-SUM($BA100:BA100)&gt;S99+AD100,S99+AD100-AP100,$C100-SUM($BA100:BA100))))</f>
        <v>0</v>
      </c>
      <c r="BC100" s="106">
        <f t="shared" si="415"/>
        <v>0</v>
      </c>
      <c r="BD100" s="106">
        <f t="shared" si="415"/>
        <v>0</v>
      </c>
      <c r="BE100" s="106">
        <f t="shared" si="415"/>
        <v>0</v>
      </c>
      <c r="BF100" s="106">
        <f t="shared" si="415"/>
        <v>0</v>
      </c>
      <c r="BG100" s="106">
        <f t="shared" si="415"/>
        <v>0</v>
      </c>
      <c r="BH100" s="106">
        <f t="shared" si="415"/>
        <v>0</v>
      </c>
      <c r="BI100" s="106">
        <f t="shared" si="415"/>
        <v>0</v>
      </c>
      <c r="BJ100" s="106">
        <f t="shared" si="415"/>
        <v>0</v>
      </c>
    </row>
    <row r="101" ht="11.25" customHeight="1">
      <c r="A101" s="102" t="str">
        <f t="shared" si="16"/>
        <v/>
      </c>
      <c r="B101" s="103" t="str">
        <f t="shared" si="17"/>
        <v>#N/A</v>
      </c>
      <c r="C101" s="104" t="str">
        <f>IF(A101="","",IF(snowball,IF(($E$5-AY101)&lt;0,0,$E$5-AY101),0)+D101)</f>
        <v/>
      </c>
      <c r="D101" s="105"/>
      <c r="E101" s="106">
        <f t="shared" ref="E101:N101" si="416">AO101+BA101</f>
        <v>0</v>
      </c>
      <c r="F101" s="106">
        <f t="shared" si="416"/>
        <v>0</v>
      </c>
      <c r="G101" s="106">
        <f t="shared" si="416"/>
        <v>0</v>
      </c>
      <c r="H101" s="106">
        <f t="shared" si="416"/>
        <v>0</v>
      </c>
      <c r="I101" s="106">
        <f t="shared" si="416"/>
        <v>0</v>
      </c>
      <c r="J101" s="106">
        <f t="shared" si="416"/>
        <v>0</v>
      </c>
      <c r="K101" s="106">
        <f t="shared" si="416"/>
        <v>0</v>
      </c>
      <c r="L101" s="106">
        <f t="shared" si="416"/>
        <v>0</v>
      </c>
      <c r="M101" s="106">
        <f t="shared" si="416"/>
        <v>0</v>
      </c>
      <c r="N101" s="106">
        <f t="shared" si="416"/>
        <v>0</v>
      </c>
      <c r="P101" s="107">
        <f t="shared" si="11"/>
        <v>0</v>
      </c>
      <c r="R101" s="106">
        <f t="shared" ref="R101:AA101" si="417">IF(E$8=0,0,ROUND(R100-(E101-AC101),2))</f>
        <v>0</v>
      </c>
      <c r="S101" s="106">
        <f t="shared" si="417"/>
        <v>0</v>
      </c>
      <c r="T101" s="106">
        <f t="shared" si="417"/>
        <v>0</v>
      </c>
      <c r="U101" s="106">
        <f t="shared" si="417"/>
        <v>0</v>
      </c>
      <c r="V101" s="106">
        <f t="shared" si="417"/>
        <v>0</v>
      </c>
      <c r="W101" s="106">
        <f t="shared" si="417"/>
        <v>0</v>
      </c>
      <c r="X101" s="106">
        <f t="shared" si="417"/>
        <v>0</v>
      </c>
      <c r="Y101" s="106">
        <f t="shared" si="417"/>
        <v>0</v>
      </c>
      <c r="Z101" s="106">
        <f t="shared" si="417"/>
        <v>0</v>
      </c>
      <c r="AA101" s="106">
        <f t="shared" si="417"/>
        <v>0</v>
      </c>
      <c r="AC101" s="106">
        <f t="shared" ref="AC101:AL101" si="418">ROUND(R100*E$9/12,2)</f>
        <v>0</v>
      </c>
      <c r="AD101" s="106">
        <f t="shared" si="418"/>
        <v>0</v>
      </c>
      <c r="AE101" s="106">
        <f t="shared" si="418"/>
        <v>0</v>
      </c>
      <c r="AF101" s="106">
        <f t="shared" si="418"/>
        <v>0</v>
      </c>
      <c r="AG101" s="106">
        <f t="shared" si="418"/>
        <v>0</v>
      </c>
      <c r="AH101" s="106">
        <f t="shared" si="418"/>
        <v>0</v>
      </c>
      <c r="AI101" s="106">
        <f t="shared" si="418"/>
        <v>0</v>
      </c>
      <c r="AJ101" s="106">
        <f t="shared" si="418"/>
        <v>0</v>
      </c>
      <c r="AK101" s="106">
        <f t="shared" si="418"/>
        <v>0</v>
      </c>
      <c r="AL101" s="106">
        <f t="shared" si="418"/>
        <v>0</v>
      </c>
      <c r="AM101" s="106">
        <f t="shared" si="21"/>
        <v>0</v>
      </c>
      <c r="AO101" s="106">
        <f t="shared" ref="AO101:AX101" si="419">IF(R100&gt;0,IF((R100+AC101)&lt;E$10,R100+AC101,E$10),0)</f>
        <v>0</v>
      </c>
      <c r="AP101" s="106">
        <f t="shared" si="419"/>
        <v>0</v>
      </c>
      <c r="AQ101" s="106">
        <f t="shared" si="419"/>
        <v>0</v>
      </c>
      <c r="AR101" s="106">
        <f t="shared" si="419"/>
        <v>0</v>
      </c>
      <c r="AS101" s="106">
        <f t="shared" si="419"/>
        <v>0</v>
      </c>
      <c r="AT101" s="106">
        <f t="shared" si="419"/>
        <v>0</v>
      </c>
      <c r="AU101" s="106">
        <f t="shared" si="419"/>
        <v>0</v>
      </c>
      <c r="AV101" s="106">
        <f t="shared" si="419"/>
        <v>0</v>
      </c>
      <c r="AW101" s="106">
        <f t="shared" si="419"/>
        <v>0</v>
      </c>
      <c r="AX101" s="106">
        <f t="shared" si="419"/>
        <v>0</v>
      </c>
      <c r="AY101" s="106">
        <f t="shared" si="23"/>
        <v>0</v>
      </c>
      <c r="BA101" s="108">
        <f t="shared" si="24"/>
        <v>0</v>
      </c>
      <c r="BB101" s="106">
        <f t="shared" ref="BB101:BJ101" si="420">IF(S100&lt;=0,0,IF($C101&lt;=SUM($BA101:BA101),0,IF(AP101+$C101-SUM($BA101:BA101)&gt;S100+AD101,S100+AD101-AP101,$C101-SUM($BA101:BA101))))</f>
        <v>0</v>
      </c>
      <c r="BC101" s="106">
        <f t="shared" si="420"/>
        <v>0</v>
      </c>
      <c r="BD101" s="106">
        <f t="shared" si="420"/>
        <v>0</v>
      </c>
      <c r="BE101" s="106">
        <f t="shared" si="420"/>
        <v>0</v>
      </c>
      <c r="BF101" s="106">
        <f t="shared" si="420"/>
        <v>0</v>
      </c>
      <c r="BG101" s="106">
        <f t="shared" si="420"/>
        <v>0</v>
      </c>
      <c r="BH101" s="106">
        <f t="shared" si="420"/>
        <v>0</v>
      </c>
      <c r="BI101" s="106">
        <f t="shared" si="420"/>
        <v>0</v>
      </c>
      <c r="BJ101" s="106">
        <f t="shared" si="420"/>
        <v>0</v>
      </c>
    </row>
    <row r="102" ht="11.25" customHeight="1">
      <c r="A102" s="102" t="str">
        <f t="shared" si="16"/>
        <v/>
      </c>
      <c r="B102" s="103" t="str">
        <f t="shared" si="17"/>
        <v>#N/A</v>
      </c>
      <c r="C102" s="104" t="str">
        <f>IF(A102="","",IF(snowball,IF(($E$5-AY102)&lt;0,0,$E$5-AY102),0)+D102)</f>
        <v/>
      </c>
      <c r="D102" s="105"/>
      <c r="E102" s="106">
        <f t="shared" ref="E102:N102" si="421">AO102+BA102</f>
        <v>0</v>
      </c>
      <c r="F102" s="106">
        <f t="shared" si="421"/>
        <v>0</v>
      </c>
      <c r="G102" s="106">
        <f t="shared" si="421"/>
        <v>0</v>
      </c>
      <c r="H102" s="106">
        <f t="shared" si="421"/>
        <v>0</v>
      </c>
      <c r="I102" s="106">
        <f t="shared" si="421"/>
        <v>0</v>
      </c>
      <c r="J102" s="106">
        <f t="shared" si="421"/>
        <v>0</v>
      </c>
      <c r="K102" s="106">
        <f t="shared" si="421"/>
        <v>0</v>
      </c>
      <c r="L102" s="106">
        <f t="shared" si="421"/>
        <v>0</v>
      </c>
      <c r="M102" s="106">
        <f t="shared" si="421"/>
        <v>0</v>
      </c>
      <c r="N102" s="106">
        <f t="shared" si="421"/>
        <v>0</v>
      </c>
      <c r="P102" s="107">
        <f t="shared" si="11"/>
        <v>0</v>
      </c>
      <c r="R102" s="106">
        <f t="shared" ref="R102:AA102" si="422">IF(E$8=0,0,ROUND(R101-(E102-AC102),2))</f>
        <v>0</v>
      </c>
      <c r="S102" s="106">
        <f t="shared" si="422"/>
        <v>0</v>
      </c>
      <c r="T102" s="106">
        <f t="shared" si="422"/>
        <v>0</v>
      </c>
      <c r="U102" s="106">
        <f t="shared" si="422"/>
        <v>0</v>
      </c>
      <c r="V102" s="106">
        <f t="shared" si="422"/>
        <v>0</v>
      </c>
      <c r="W102" s="106">
        <f t="shared" si="422"/>
        <v>0</v>
      </c>
      <c r="X102" s="106">
        <f t="shared" si="422"/>
        <v>0</v>
      </c>
      <c r="Y102" s="106">
        <f t="shared" si="422"/>
        <v>0</v>
      </c>
      <c r="Z102" s="106">
        <f t="shared" si="422"/>
        <v>0</v>
      </c>
      <c r="AA102" s="106">
        <f t="shared" si="422"/>
        <v>0</v>
      </c>
      <c r="AC102" s="106">
        <f t="shared" ref="AC102:AL102" si="423">ROUND(R101*E$9/12,2)</f>
        <v>0</v>
      </c>
      <c r="AD102" s="106">
        <f t="shared" si="423"/>
        <v>0</v>
      </c>
      <c r="AE102" s="106">
        <f t="shared" si="423"/>
        <v>0</v>
      </c>
      <c r="AF102" s="106">
        <f t="shared" si="423"/>
        <v>0</v>
      </c>
      <c r="AG102" s="106">
        <f t="shared" si="423"/>
        <v>0</v>
      </c>
      <c r="AH102" s="106">
        <f t="shared" si="423"/>
        <v>0</v>
      </c>
      <c r="AI102" s="106">
        <f t="shared" si="423"/>
        <v>0</v>
      </c>
      <c r="AJ102" s="106">
        <f t="shared" si="423"/>
        <v>0</v>
      </c>
      <c r="AK102" s="106">
        <f t="shared" si="423"/>
        <v>0</v>
      </c>
      <c r="AL102" s="106">
        <f t="shared" si="423"/>
        <v>0</v>
      </c>
      <c r="AM102" s="106">
        <f t="shared" si="21"/>
        <v>0</v>
      </c>
      <c r="AO102" s="106">
        <f t="shared" ref="AO102:AX102" si="424">IF(R101&gt;0,IF((R101+AC102)&lt;E$10,R101+AC102,E$10),0)</f>
        <v>0</v>
      </c>
      <c r="AP102" s="106">
        <f t="shared" si="424"/>
        <v>0</v>
      </c>
      <c r="AQ102" s="106">
        <f t="shared" si="424"/>
        <v>0</v>
      </c>
      <c r="AR102" s="106">
        <f t="shared" si="424"/>
        <v>0</v>
      </c>
      <c r="AS102" s="106">
        <f t="shared" si="424"/>
        <v>0</v>
      </c>
      <c r="AT102" s="106">
        <f t="shared" si="424"/>
        <v>0</v>
      </c>
      <c r="AU102" s="106">
        <f t="shared" si="424"/>
        <v>0</v>
      </c>
      <c r="AV102" s="106">
        <f t="shared" si="424"/>
        <v>0</v>
      </c>
      <c r="AW102" s="106">
        <f t="shared" si="424"/>
        <v>0</v>
      </c>
      <c r="AX102" s="106">
        <f t="shared" si="424"/>
        <v>0</v>
      </c>
      <c r="AY102" s="106">
        <f t="shared" si="23"/>
        <v>0</v>
      </c>
      <c r="BA102" s="108">
        <f t="shared" si="24"/>
        <v>0</v>
      </c>
      <c r="BB102" s="106">
        <f t="shared" ref="BB102:BJ102" si="425">IF(S101&lt;=0,0,IF($C102&lt;=SUM($BA102:BA102),0,IF(AP102+$C102-SUM($BA102:BA102)&gt;S101+AD102,S101+AD102-AP102,$C102-SUM($BA102:BA102))))</f>
        <v>0</v>
      </c>
      <c r="BC102" s="106">
        <f t="shared" si="425"/>
        <v>0</v>
      </c>
      <c r="BD102" s="106">
        <f t="shared" si="425"/>
        <v>0</v>
      </c>
      <c r="BE102" s="106">
        <f t="shared" si="425"/>
        <v>0</v>
      </c>
      <c r="BF102" s="106">
        <f t="shared" si="425"/>
        <v>0</v>
      </c>
      <c r="BG102" s="106">
        <f t="shared" si="425"/>
        <v>0</v>
      </c>
      <c r="BH102" s="106">
        <f t="shared" si="425"/>
        <v>0</v>
      </c>
      <c r="BI102" s="106">
        <f t="shared" si="425"/>
        <v>0</v>
      </c>
      <c r="BJ102" s="106">
        <f t="shared" si="425"/>
        <v>0</v>
      </c>
    </row>
    <row r="103" ht="11.25" customHeight="1">
      <c r="A103" s="102" t="str">
        <f t="shared" si="16"/>
        <v/>
      </c>
      <c r="B103" s="103" t="str">
        <f t="shared" si="17"/>
        <v>#N/A</v>
      </c>
      <c r="C103" s="104" t="str">
        <f>IF(A103="","",IF(snowball,IF(($E$5-AY103)&lt;0,0,$E$5-AY103),0)+D103)</f>
        <v/>
      </c>
      <c r="D103" s="105"/>
      <c r="E103" s="106">
        <f t="shared" ref="E103:N103" si="426">AO103+BA103</f>
        <v>0</v>
      </c>
      <c r="F103" s="106">
        <f t="shared" si="426"/>
        <v>0</v>
      </c>
      <c r="G103" s="106">
        <f t="shared" si="426"/>
        <v>0</v>
      </c>
      <c r="H103" s="106">
        <f t="shared" si="426"/>
        <v>0</v>
      </c>
      <c r="I103" s="106">
        <f t="shared" si="426"/>
        <v>0</v>
      </c>
      <c r="J103" s="106">
        <f t="shared" si="426"/>
        <v>0</v>
      </c>
      <c r="K103" s="106">
        <f t="shared" si="426"/>
        <v>0</v>
      </c>
      <c r="L103" s="106">
        <f t="shared" si="426"/>
        <v>0</v>
      </c>
      <c r="M103" s="106">
        <f t="shared" si="426"/>
        <v>0</v>
      </c>
      <c r="N103" s="106">
        <f t="shared" si="426"/>
        <v>0</v>
      </c>
      <c r="P103" s="107">
        <f t="shared" si="11"/>
        <v>0</v>
      </c>
      <c r="R103" s="106">
        <f t="shared" ref="R103:AA103" si="427">IF(E$8=0,0,ROUND(R102-(E103-AC103),2))</f>
        <v>0</v>
      </c>
      <c r="S103" s="106">
        <f t="shared" si="427"/>
        <v>0</v>
      </c>
      <c r="T103" s="106">
        <f t="shared" si="427"/>
        <v>0</v>
      </c>
      <c r="U103" s="106">
        <f t="shared" si="427"/>
        <v>0</v>
      </c>
      <c r="V103" s="106">
        <f t="shared" si="427"/>
        <v>0</v>
      </c>
      <c r="W103" s="106">
        <f t="shared" si="427"/>
        <v>0</v>
      </c>
      <c r="X103" s="106">
        <f t="shared" si="427"/>
        <v>0</v>
      </c>
      <c r="Y103" s="106">
        <f t="shared" si="427"/>
        <v>0</v>
      </c>
      <c r="Z103" s="106">
        <f t="shared" si="427"/>
        <v>0</v>
      </c>
      <c r="AA103" s="106">
        <f t="shared" si="427"/>
        <v>0</v>
      </c>
      <c r="AC103" s="106">
        <f t="shared" ref="AC103:AL103" si="428">ROUND(R102*E$9/12,2)</f>
        <v>0</v>
      </c>
      <c r="AD103" s="106">
        <f t="shared" si="428"/>
        <v>0</v>
      </c>
      <c r="AE103" s="106">
        <f t="shared" si="428"/>
        <v>0</v>
      </c>
      <c r="AF103" s="106">
        <f t="shared" si="428"/>
        <v>0</v>
      </c>
      <c r="AG103" s="106">
        <f t="shared" si="428"/>
        <v>0</v>
      </c>
      <c r="AH103" s="106">
        <f t="shared" si="428"/>
        <v>0</v>
      </c>
      <c r="AI103" s="106">
        <f t="shared" si="428"/>
        <v>0</v>
      </c>
      <c r="AJ103" s="106">
        <f t="shared" si="428"/>
        <v>0</v>
      </c>
      <c r="AK103" s="106">
        <f t="shared" si="428"/>
        <v>0</v>
      </c>
      <c r="AL103" s="106">
        <f t="shared" si="428"/>
        <v>0</v>
      </c>
      <c r="AM103" s="106">
        <f t="shared" si="21"/>
        <v>0</v>
      </c>
      <c r="AO103" s="106">
        <f t="shared" ref="AO103:AX103" si="429">IF(R102&gt;0,IF((R102+AC103)&lt;E$10,R102+AC103,E$10),0)</f>
        <v>0</v>
      </c>
      <c r="AP103" s="106">
        <f t="shared" si="429"/>
        <v>0</v>
      </c>
      <c r="AQ103" s="106">
        <f t="shared" si="429"/>
        <v>0</v>
      </c>
      <c r="AR103" s="106">
        <f t="shared" si="429"/>
        <v>0</v>
      </c>
      <c r="AS103" s="106">
        <f t="shared" si="429"/>
        <v>0</v>
      </c>
      <c r="AT103" s="106">
        <f t="shared" si="429"/>
        <v>0</v>
      </c>
      <c r="AU103" s="106">
        <f t="shared" si="429"/>
        <v>0</v>
      </c>
      <c r="AV103" s="106">
        <f t="shared" si="429"/>
        <v>0</v>
      </c>
      <c r="AW103" s="106">
        <f t="shared" si="429"/>
        <v>0</v>
      </c>
      <c r="AX103" s="106">
        <f t="shared" si="429"/>
        <v>0</v>
      </c>
      <c r="AY103" s="106">
        <f t="shared" si="23"/>
        <v>0</v>
      </c>
      <c r="BA103" s="108">
        <f t="shared" si="24"/>
        <v>0</v>
      </c>
      <c r="BB103" s="106">
        <f t="shared" ref="BB103:BJ103" si="430">IF(S102&lt;=0,0,IF($C103&lt;=SUM($BA103:BA103),0,IF(AP103+$C103-SUM($BA103:BA103)&gt;S102+AD103,S102+AD103-AP103,$C103-SUM($BA103:BA103))))</f>
        <v>0</v>
      </c>
      <c r="BC103" s="106">
        <f t="shared" si="430"/>
        <v>0</v>
      </c>
      <c r="BD103" s="106">
        <f t="shared" si="430"/>
        <v>0</v>
      </c>
      <c r="BE103" s="106">
        <f t="shared" si="430"/>
        <v>0</v>
      </c>
      <c r="BF103" s="106">
        <f t="shared" si="430"/>
        <v>0</v>
      </c>
      <c r="BG103" s="106">
        <f t="shared" si="430"/>
        <v>0</v>
      </c>
      <c r="BH103" s="106">
        <f t="shared" si="430"/>
        <v>0</v>
      </c>
      <c r="BI103" s="106">
        <f t="shared" si="430"/>
        <v>0</v>
      </c>
      <c r="BJ103" s="106">
        <f t="shared" si="430"/>
        <v>0</v>
      </c>
    </row>
    <row r="104" ht="11.25" customHeight="1">
      <c r="A104" s="102" t="str">
        <f t="shared" si="16"/>
        <v/>
      </c>
      <c r="B104" s="103" t="str">
        <f t="shared" si="17"/>
        <v>#N/A</v>
      </c>
      <c r="C104" s="104" t="str">
        <f>IF(A104="","",IF(snowball,IF(($E$5-AY104)&lt;0,0,$E$5-AY104),0)+D104)</f>
        <v/>
      </c>
      <c r="D104" s="105"/>
      <c r="E104" s="106">
        <f t="shared" ref="E104:N104" si="431">AO104+BA104</f>
        <v>0</v>
      </c>
      <c r="F104" s="106">
        <f t="shared" si="431"/>
        <v>0</v>
      </c>
      <c r="G104" s="106">
        <f t="shared" si="431"/>
        <v>0</v>
      </c>
      <c r="H104" s="106">
        <f t="shared" si="431"/>
        <v>0</v>
      </c>
      <c r="I104" s="106">
        <f t="shared" si="431"/>
        <v>0</v>
      </c>
      <c r="J104" s="106">
        <f t="shared" si="431"/>
        <v>0</v>
      </c>
      <c r="K104" s="106">
        <f t="shared" si="431"/>
        <v>0</v>
      </c>
      <c r="L104" s="106">
        <f t="shared" si="431"/>
        <v>0</v>
      </c>
      <c r="M104" s="106">
        <f t="shared" si="431"/>
        <v>0</v>
      </c>
      <c r="N104" s="106">
        <f t="shared" si="431"/>
        <v>0</v>
      </c>
      <c r="P104" s="107">
        <f t="shared" si="11"/>
        <v>0</v>
      </c>
      <c r="R104" s="106">
        <f t="shared" ref="R104:AA104" si="432">IF(E$8=0,0,ROUND(R103-(E104-AC104),2))</f>
        <v>0</v>
      </c>
      <c r="S104" s="106">
        <f t="shared" si="432"/>
        <v>0</v>
      </c>
      <c r="T104" s="106">
        <f t="shared" si="432"/>
        <v>0</v>
      </c>
      <c r="U104" s="106">
        <f t="shared" si="432"/>
        <v>0</v>
      </c>
      <c r="V104" s="106">
        <f t="shared" si="432"/>
        <v>0</v>
      </c>
      <c r="W104" s="106">
        <f t="shared" si="432"/>
        <v>0</v>
      </c>
      <c r="X104" s="106">
        <f t="shared" si="432"/>
        <v>0</v>
      </c>
      <c r="Y104" s="106">
        <f t="shared" si="432"/>
        <v>0</v>
      </c>
      <c r="Z104" s="106">
        <f t="shared" si="432"/>
        <v>0</v>
      </c>
      <c r="AA104" s="106">
        <f t="shared" si="432"/>
        <v>0</v>
      </c>
      <c r="AC104" s="106">
        <f t="shared" ref="AC104:AL104" si="433">ROUND(R103*E$9/12,2)</f>
        <v>0</v>
      </c>
      <c r="AD104" s="106">
        <f t="shared" si="433"/>
        <v>0</v>
      </c>
      <c r="AE104" s="106">
        <f t="shared" si="433"/>
        <v>0</v>
      </c>
      <c r="AF104" s="106">
        <f t="shared" si="433"/>
        <v>0</v>
      </c>
      <c r="AG104" s="106">
        <f t="shared" si="433"/>
        <v>0</v>
      </c>
      <c r="AH104" s="106">
        <f t="shared" si="433"/>
        <v>0</v>
      </c>
      <c r="AI104" s="106">
        <f t="shared" si="433"/>
        <v>0</v>
      </c>
      <c r="AJ104" s="106">
        <f t="shared" si="433"/>
        <v>0</v>
      </c>
      <c r="AK104" s="106">
        <f t="shared" si="433"/>
        <v>0</v>
      </c>
      <c r="AL104" s="106">
        <f t="shared" si="433"/>
        <v>0</v>
      </c>
      <c r="AM104" s="106">
        <f t="shared" si="21"/>
        <v>0</v>
      </c>
      <c r="AO104" s="106">
        <f t="shared" ref="AO104:AX104" si="434">IF(R103&gt;0,IF((R103+AC104)&lt;E$10,R103+AC104,E$10),0)</f>
        <v>0</v>
      </c>
      <c r="AP104" s="106">
        <f t="shared" si="434"/>
        <v>0</v>
      </c>
      <c r="AQ104" s="106">
        <f t="shared" si="434"/>
        <v>0</v>
      </c>
      <c r="AR104" s="106">
        <f t="shared" si="434"/>
        <v>0</v>
      </c>
      <c r="AS104" s="106">
        <f t="shared" si="434"/>
        <v>0</v>
      </c>
      <c r="AT104" s="106">
        <f t="shared" si="434"/>
        <v>0</v>
      </c>
      <c r="AU104" s="106">
        <f t="shared" si="434"/>
        <v>0</v>
      </c>
      <c r="AV104" s="106">
        <f t="shared" si="434"/>
        <v>0</v>
      </c>
      <c r="AW104" s="106">
        <f t="shared" si="434"/>
        <v>0</v>
      </c>
      <c r="AX104" s="106">
        <f t="shared" si="434"/>
        <v>0</v>
      </c>
      <c r="AY104" s="106">
        <f t="shared" si="23"/>
        <v>0</v>
      </c>
      <c r="BA104" s="108">
        <f t="shared" si="24"/>
        <v>0</v>
      </c>
      <c r="BB104" s="106">
        <f t="shared" ref="BB104:BJ104" si="435">IF(S103&lt;=0,0,IF($C104&lt;=SUM($BA104:BA104),0,IF(AP104+$C104-SUM($BA104:BA104)&gt;S103+AD104,S103+AD104-AP104,$C104-SUM($BA104:BA104))))</f>
        <v>0</v>
      </c>
      <c r="BC104" s="106">
        <f t="shared" si="435"/>
        <v>0</v>
      </c>
      <c r="BD104" s="106">
        <f t="shared" si="435"/>
        <v>0</v>
      </c>
      <c r="BE104" s="106">
        <f t="shared" si="435"/>
        <v>0</v>
      </c>
      <c r="BF104" s="106">
        <f t="shared" si="435"/>
        <v>0</v>
      </c>
      <c r="BG104" s="106">
        <f t="shared" si="435"/>
        <v>0</v>
      </c>
      <c r="BH104" s="106">
        <f t="shared" si="435"/>
        <v>0</v>
      </c>
      <c r="BI104" s="106">
        <f t="shared" si="435"/>
        <v>0</v>
      </c>
      <c r="BJ104" s="106">
        <f t="shared" si="435"/>
        <v>0</v>
      </c>
    </row>
    <row r="105" ht="11.25" customHeight="1">
      <c r="A105" s="102" t="str">
        <f t="shared" si="16"/>
        <v/>
      </c>
      <c r="B105" s="103" t="str">
        <f t="shared" si="17"/>
        <v>#N/A</v>
      </c>
      <c r="C105" s="104" t="str">
        <f>IF(A105="","",IF(snowball,IF(($E$5-AY105)&lt;0,0,$E$5-AY105),0)+D105)</f>
        <v/>
      </c>
      <c r="D105" s="105"/>
      <c r="E105" s="106">
        <f t="shared" ref="E105:N105" si="436">AO105+BA105</f>
        <v>0</v>
      </c>
      <c r="F105" s="106">
        <f t="shared" si="436"/>
        <v>0</v>
      </c>
      <c r="G105" s="106">
        <f t="shared" si="436"/>
        <v>0</v>
      </c>
      <c r="H105" s="106">
        <f t="shared" si="436"/>
        <v>0</v>
      </c>
      <c r="I105" s="106">
        <f t="shared" si="436"/>
        <v>0</v>
      </c>
      <c r="J105" s="106">
        <f t="shared" si="436"/>
        <v>0</v>
      </c>
      <c r="K105" s="106">
        <f t="shared" si="436"/>
        <v>0</v>
      </c>
      <c r="L105" s="106">
        <f t="shared" si="436"/>
        <v>0</v>
      </c>
      <c r="M105" s="106">
        <f t="shared" si="436"/>
        <v>0</v>
      </c>
      <c r="N105" s="106">
        <f t="shared" si="436"/>
        <v>0</v>
      </c>
      <c r="P105" s="107">
        <f t="shared" si="11"/>
        <v>0</v>
      </c>
      <c r="R105" s="106">
        <f t="shared" ref="R105:AA105" si="437">IF(E$8=0,0,ROUND(R104-(E105-AC105),2))</f>
        <v>0</v>
      </c>
      <c r="S105" s="106">
        <f t="shared" si="437"/>
        <v>0</v>
      </c>
      <c r="T105" s="106">
        <f t="shared" si="437"/>
        <v>0</v>
      </c>
      <c r="U105" s="106">
        <f t="shared" si="437"/>
        <v>0</v>
      </c>
      <c r="V105" s="106">
        <f t="shared" si="437"/>
        <v>0</v>
      </c>
      <c r="W105" s="106">
        <f t="shared" si="437"/>
        <v>0</v>
      </c>
      <c r="X105" s="106">
        <f t="shared" si="437"/>
        <v>0</v>
      </c>
      <c r="Y105" s="106">
        <f t="shared" si="437"/>
        <v>0</v>
      </c>
      <c r="Z105" s="106">
        <f t="shared" si="437"/>
        <v>0</v>
      </c>
      <c r="AA105" s="106">
        <f t="shared" si="437"/>
        <v>0</v>
      </c>
      <c r="AC105" s="106">
        <f t="shared" ref="AC105:AL105" si="438">ROUND(R104*E$9/12,2)</f>
        <v>0</v>
      </c>
      <c r="AD105" s="106">
        <f t="shared" si="438"/>
        <v>0</v>
      </c>
      <c r="AE105" s="106">
        <f t="shared" si="438"/>
        <v>0</v>
      </c>
      <c r="AF105" s="106">
        <f t="shared" si="438"/>
        <v>0</v>
      </c>
      <c r="AG105" s="106">
        <f t="shared" si="438"/>
        <v>0</v>
      </c>
      <c r="AH105" s="106">
        <f t="shared" si="438"/>
        <v>0</v>
      </c>
      <c r="AI105" s="106">
        <f t="shared" si="438"/>
        <v>0</v>
      </c>
      <c r="AJ105" s="106">
        <f t="shared" si="438"/>
        <v>0</v>
      </c>
      <c r="AK105" s="106">
        <f t="shared" si="438"/>
        <v>0</v>
      </c>
      <c r="AL105" s="106">
        <f t="shared" si="438"/>
        <v>0</v>
      </c>
      <c r="AM105" s="106">
        <f t="shared" si="21"/>
        <v>0</v>
      </c>
      <c r="AO105" s="106">
        <f t="shared" ref="AO105:AX105" si="439">IF(R104&gt;0,IF((R104+AC105)&lt;E$10,R104+AC105,E$10),0)</f>
        <v>0</v>
      </c>
      <c r="AP105" s="106">
        <f t="shared" si="439"/>
        <v>0</v>
      </c>
      <c r="AQ105" s="106">
        <f t="shared" si="439"/>
        <v>0</v>
      </c>
      <c r="AR105" s="106">
        <f t="shared" si="439"/>
        <v>0</v>
      </c>
      <c r="AS105" s="106">
        <f t="shared" si="439"/>
        <v>0</v>
      </c>
      <c r="AT105" s="106">
        <f t="shared" si="439"/>
        <v>0</v>
      </c>
      <c r="AU105" s="106">
        <f t="shared" si="439"/>
        <v>0</v>
      </c>
      <c r="AV105" s="106">
        <f t="shared" si="439"/>
        <v>0</v>
      </c>
      <c r="AW105" s="106">
        <f t="shared" si="439"/>
        <v>0</v>
      </c>
      <c r="AX105" s="106">
        <f t="shared" si="439"/>
        <v>0</v>
      </c>
      <c r="AY105" s="106">
        <f t="shared" si="23"/>
        <v>0</v>
      </c>
      <c r="BA105" s="108">
        <f t="shared" si="24"/>
        <v>0</v>
      </c>
      <c r="BB105" s="106">
        <f t="shared" ref="BB105:BJ105" si="440">IF(S104&lt;=0,0,IF($C105&lt;=SUM($BA105:BA105),0,IF(AP105+$C105-SUM($BA105:BA105)&gt;S104+AD105,S104+AD105-AP105,$C105-SUM($BA105:BA105))))</f>
        <v>0</v>
      </c>
      <c r="BC105" s="106">
        <f t="shared" si="440"/>
        <v>0</v>
      </c>
      <c r="BD105" s="106">
        <f t="shared" si="440"/>
        <v>0</v>
      </c>
      <c r="BE105" s="106">
        <f t="shared" si="440"/>
        <v>0</v>
      </c>
      <c r="BF105" s="106">
        <f t="shared" si="440"/>
        <v>0</v>
      </c>
      <c r="BG105" s="106">
        <f t="shared" si="440"/>
        <v>0</v>
      </c>
      <c r="BH105" s="106">
        <f t="shared" si="440"/>
        <v>0</v>
      </c>
      <c r="BI105" s="106">
        <f t="shared" si="440"/>
        <v>0</v>
      </c>
      <c r="BJ105" s="106">
        <f t="shared" si="440"/>
        <v>0</v>
      </c>
    </row>
    <row r="106" ht="11.25" customHeight="1">
      <c r="A106" s="102" t="str">
        <f t="shared" si="16"/>
        <v/>
      </c>
      <c r="B106" s="103" t="str">
        <f t="shared" si="17"/>
        <v>#N/A</v>
      </c>
      <c r="C106" s="104" t="str">
        <f>IF(A106="","",IF(snowball,IF(($E$5-AY106)&lt;0,0,$E$5-AY106),0)+D106)</f>
        <v/>
      </c>
      <c r="D106" s="105"/>
      <c r="E106" s="106">
        <f t="shared" ref="E106:N106" si="441">AO106+BA106</f>
        <v>0</v>
      </c>
      <c r="F106" s="106">
        <f t="shared" si="441"/>
        <v>0</v>
      </c>
      <c r="G106" s="106">
        <f t="shared" si="441"/>
        <v>0</v>
      </c>
      <c r="H106" s="106">
        <f t="shared" si="441"/>
        <v>0</v>
      </c>
      <c r="I106" s="106">
        <f t="shared" si="441"/>
        <v>0</v>
      </c>
      <c r="J106" s="106">
        <f t="shared" si="441"/>
        <v>0</v>
      </c>
      <c r="K106" s="106">
        <f t="shared" si="441"/>
        <v>0</v>
      </c>
      <c r="L106" s="106">
        <f t="shared" si="441"/>
        <v>0</v>
      </c>
      <c r="M106" s="106">
        <f t="shared" si="441"/>
        <v>0</v>
      </c>
      <c r="N106" s="106">
        <f t="shared" si="441"/>
        <v>0</v>
      </c>
      <c r="P106" s="107">
        <f t="shared" si="11"/>
        <v>0</v>
      </c>
      <c r="R106" s="106">
        <f t="shared" ref="R106:AA106" si="442">IF(E$8=0,0,ROUND(R105-(E106-AC106),2))</f>
        <v>0</v>
      </c>
      <c r="S106" s="106">
        <f t="shared" si="442"/>
        <v>0</v>
      </c>
      <c r="T106" s="106">
        <f t="shared" si="442"/>
        <v>0</v>
      </c>
      <c r="U106" s="106">
        <f t="shared" si="442"/>
        <v>0</v>
      </c>
      <c r="V106" s="106">
        <f t="shared" si="442"/>
        <v>0</v>
      </c>
      <c r="W106" s="106">
        <f t="shared" si="442"/>
        <v>0</v>
      </c>
      <c r="X106" s="106">
        <f t="shared" si="442"/>
        <v>0</v>
      </c>
      <c r="Y106" s="106">
        <f t="shared" si="442"/>
        <v>0</v>
      </c>
      <c r="Z106" s="106">
        <f t="shared" si="442"/>
        <v>0</v>
      </c>
      <c r="AA106" s="106">
        <f t="shared" si="442"/>
        <v>0</v>
      </c>
      <c r="AC106" s="106">
        <f t="shared" ref="AC106:AL106" si="443">ROUND(R105*E$9/12,2)</f>
        <v>0</v>
      </c>
      <c r="AD106" s="106">
        <f t="shared" si="443"/>
        <v>0</v>
      </c>
      <c r="AE106" s="106">
        <f t="shared" si="443"/>
        <v>0</v>
      </c>
      <c r="AF106" s="106">
        <f t="shared" si="443"/>
        <v>0</v>
      </c>
      <c r="AG106" s="106">
        <f t="shared" si="443"/>
        <v>0</v>
      </c>
      <c r="AH106" s="106">
        <f t="shared" si="443"/>
        <v>0</v>
      </c>
      <c r="AI106" s="106">
        <f t="shared" si="443"/>
        <v>0</v>
      </c>
      <c r="AJ106" s="106">
        <f t="shared" si="443"/>
        <v>0</v>
      </c>
      <c r="AK106" s="106">
        <f t="shared" si="443"/>
        <v>0</v>
      </c>
      <c r="AL106" s="106">
        <f t="shared" si="443"/>
        <v>0</v>
      </c>
      <c r="AM106" s="106">
        <f t="shared" si="21"/>
        <v>0</v>
      </c>
      <c r="AO106" s="106">
        <f t="shared" ref="AO106:AX106" si="444">IF(R105&gt;0,IF((R105+AC106)&lt;E$10,R105+AC106,E$10),0)</f>
        <v>0</v>
      </c>
      <c r="AP106" s="106">
        <f t="shared" si="444"/>
        <v>0</v>
      </c>
      <c r="AQ106" s="106">
        <f t="shared" si="444"/>
        <v>0</v>
      </c>
      <c r="AR106" s="106">
        <f t="shared" si="444"/>
        <v>0</v>
      </c>
      <c r="AS106" s="106">
        <f t="shared" si="444"/>
        <v>0</v>
      </c>
      <c r="AT106" s="106">
        <f t="shared" si="444"/>
        <v>0</v>
      </c>
      <c r="AU106" s="106">
        <f t="shared" si="444"/>
        <v>0</v>
      </c>
      <c r="AV106" s="106">
        <f t="shared" si="444"/>
        <v>0</v>
      </c>
      <c r="AW106" s="106">
        <f t="shared" si="444"/>
        <v>0</v>
      </c>
      <c r="AX106" s="106">
        <f t="shared" si="444"/>
        <v>0</v>
      </c>
      <c r="AY106" s="106">
        <f t="shared" si="23"/>
        <v>0</v>
      </c>
      <c r="BA106" s="108">
        <f t="shared" si="24"/>
        <v>0</v>
      </c>
      <c r="BB106" s="106">
        <f t="shared" ref="BB106:BJ106" si="445">IF(S105&lt;=0,0,IF($C106&lt;=SUM($BA106:BA106),0,IF(AP106+$C106-SUM($BA106:BA106)&gt;S105+AD106,S105+AD106-AP106,$C106-SUM($BA106:BA106))))</f>
        <v>0</v>
      </c>
      <c r="BC106" s="106">
        <f t="shared" si="445"/>
        <v>0</v>
      </c>
      <c r="BD106" s="106">
        <f t="shared" si="445"/>
        <v>0</v>
      </c>
      <c r="BE106" s="106">
        <f t="shared" si="445"/>
        <v>0</v>
      </c>
      <c r="BF106" s="106">
        <f t="shared" si="445"/>
        <v>0</v>
      </c>
      <c r="BG106" s="106">
        <f t="shared" si="445"/>
        <v>0</v>
      </c>
      <c r="BH106" s="106">
        <f t="shared" si="445"/>
        <v>0</v>
      </c>
      <c r="BI106" s="106">
        <f t="shared" si="445"/>
        <v>0</v>
      </c>
      <c r="BJ106" s="106">
        <f t="shared" si="445"/>
        <v>0</v>
      </c>
    </row>
    <row r="107" ht="11.25" customHeight="1">
      <c r="A107" s="102" t="str">
        <f t="shared" si="16"/>
        <v/>
      </c>
      <c r="B107" s="103" t="str">
        <f t="shared" si="17"/>
        <v>#N/A</v>
      </c>
      <c r="C107" s="104" t="str">
        <f>IF(A107="","",IF(snowball,IF(($E$5-AY107)&lt;0,0,$E$5-AY107),0)+D107)</f>
        <v/>
      </c>
      <c r="D107" s="105"/>
      <c r="E107" s="106">
        <f t="shared" ref="E107:N107" si="446">AO107+BA107</f>
        <v>0</v>
      </c>
      <c r="F107" s="106">
        <f t="shared" si="446"/>
        <v>0</v>
      </c>
      <c r="G107" s="106">
        <f t="shared" si="446"/>
        <v>0</v>
      </c>
      <c r="H107" s="106">
        <f t="shared" si="446"/>
        <v>0</v>
      </c>
      <c r="I107" s="106">
        <f t="shared" si="446"/>
        <v>0</v>
      </c>
      <c r="J107" s="106">
        <f t="shared" si="446"/>
        <v>0</v>
      </c>
      <c r="K107" s="106">
        <f t="shared" si="446"/>
        <v>0</v>
      </c>
      <c r="L107" s="106">
        <f t="shared" si="446"/>
        <v>0</v>
      </c>
      <c r="M107" s="106">
        <f t="shared" si="446"/>
        <v>0</v>
      </c>
      <c r="N107" s="106">
        <f t="shared" si="446"/>
        <v>0</v>
      </c>
      <c r="P107" s="107">
        <f t="shared" si="11"/>
        <v>0</v>
      </c>
      <c r="R107" s="106">
        <f t="shared" ref="R107:AA107" si="447">IF(E$8=0,0,ROUND(R106-(E107-AC107),2))</f>
        <v>0</v>
      </c>
      <c r="S107" s="106">
        <f t="shared" si="447"/>
        <v>0</v>
      </c>
      <c r="T107" s="106">
        <f t="shared" si="447"/>
        <v>0</v>
      </c>
      <c r="U107" s="106">
        <f t="shared" si="447"/>
        <v>0</v>
      </c>
      <c r="V107" s="106">
        <f t="shared" si="447"/>
        <v>0</v>
      </c>
      <c r="W107" s="106">
        <f t="shared" si="447"/>
        <v>0</v>
      </c>
      <c r="X107" s="106">
        <f t="shared" si="447"/>
        <v>0</v>
      </c>
      <c r="Y107" s="106">
        <f t="shared" si="447"/>
        <v>0</v>
      </c>
      <c r="Z107" s="106">
        <f t="shared" si="447"/>
        <v>0</v>
      </c>
      <c r="AA107" s="106">
        <f t="shared" si="447"/>
        <v>0</v>
      </c>
      <c r="AC107" s="106">
        <f t="shared" ref="AC107:AL107" si="448">ROUND(R106*E$9/12,2)</f>
        <v>0</v>
      </c>
      <c r="AD107" s="106">
        <f t="shared" si="448"/>
        <v>0</v>
      </c>
      <c r="AE107" s="106">
        <f t="shared" si="448"/>
        <v>0</v>
      </c>
      <c r="AF107" s="106">
        <f t="shared" si="448"/>
        <v>0</v>
      </c>
      <c r="AG107" s="106">
        <f t="shared" si="448"/>
        <v>0</v>
      </c>
      <c r="AH107" s="106">
        <f t="shared" si="448"/>
        <v>0</v>
      </c>
      <c r="AI107" s="106">
        <f t="shared" si="448"/>
        <v>0</v>
      </c>
      <c r="AJ107" s="106">
        <f t="shared" si="448"/>
        <v>0</v>
      </c>
      <c r="AK107" s="106">
        <f t="shared" si="448"/>
        <v>0</v>
      </c>
      <c r="AL107" s="106">
        <f t="shared" si="448"/>
        <v>0</v>
      </c>
      <c r="AM107" s="106">
        <f t="shared" si="21"/>
        <v>0</v>
      </c>
      <c r="AO107" s="106">
        <f t="shared" ref="AO107:AX107" si="449">IF(R106&gt;0,IF((R106+AC107)&lt;E$10,R106+AC107,E$10),0)</f>
        <v>0</v>
      </c>
      <c r="AP107" s="106">
        <f t="shared" si="449"/>
        <v>0</v>
      </c>
      <c r="AQ107" s="106">
        <f t="shared" si="449"/>
        <v>0</v>
      </c>
      <c r="AR107" s="106">
        <f t="shared" si="449"/>
        <v>0</v>
      </c>
      <c r="AS107" s="106">
        <f t="shared" si="449"/>
        <v>0</v>
      </c>
      <c r="AT107" s="106">
        <f t="shared" si="449"/>
        <v>0</v>
      </c>
      <c r="AU107" s="106">
        <f t="shared" si="449"/>
        <v>0</v>
      </c>
      <c r="AV107" s="106">
        <f t="shared" si="449"/>
        <v>0</v>
      </c>
      <c r="AW107" s="106">
        <f t="shared" si="449"/>
        <v>0</v>
      </c>
      <c r="AX107" s="106">
        <f t="shared" si="449"/>
        <v>0</v>
      </c>
      <c r="AY107" s="106">
        <f t="shared" si="23"/>
        <v>0</v>
      </c>
      <c r="BA107" s="108">
        <f t="shared" si="24"/>
        <v>0</v>
      </c>
      <c r="BB107" s="106">
        <f t="shared" ref="BB107:BJ107" si="450">IF(S106&lt;=0,0,IF($C107&lt;=SUM($BA107:BA107),0,IF(AP107+$C107-SUM($BA107:BA107)&gt;S106+AD107,S106+AD107-AP107,$C107-SUM($BA107:BA107))))</f>
        <v>0</v>
      </c>
      <c r="BC107" s="106">
        <f t="shared" si="450"/>
        <v>0</v>
      </c>
      <c r="BD107" s="106">
        <f t="shared" si="450"/>
        <v>0</v>
      </c>
      <c r="BE107" s="106">
        <f t="shared" si="450"/>
        <v>0</v>
      </c>
      <c r="BF107" s="106">
        <f t="shared" si="450"/>
        <v>0</v>
      </c>
      <c r="BG107" s="106">
        <f t="shared" si="450"/>
        <v>0</v>
      </c>
      <c r="BH107" s="106">
        <f t="shared" si="450"/>
        <v>0</v>
      </c>
      <c r="BI107" s="106">
        <f t="shared" si="450"/>
        <v>0</v>
      </c>
      <c r="BJ107" s="106">
        <f t="shared" si="450"/>
        <v>0</v>
      </c>
    </row>
    <row r="108" ht="11.25" customHeight="1">
      <c r="A108" s="102" t="str">
        <f t="shared" si="16"/>
        <v/>
      </c>
      <c r="B108" s="103" t="str">
        <f t="shared" si="17"/>
        <v>#N/A</v>
      </c>
      <c r="C108" s="104" t="str">
        <f>IF(A108="","",IF(snowball,IF(($E$5-AY108)&lt;0,0,$E$5-AY108),0)+D108)</f>
        <v/>
      </c>
      <c r="D108" s="105"/>
      <c r="E108" s="106">
        <f t="shared" ref="E108:N108" si="451">AO108+BA108</f>
        <v>0</v>
      </c>
      <c r="F108" s="106">
        <f t="shared" si="451"/>
        <v>0</v>
      </c>
      <c r="G108" s="106">
        <f t="shared" si="451"/>
        <v>0</v>
      </c>
      <c r="H108" s="106">
        <f t="shared" si="451"/>
        <v>0</v>
      </c>
      <c r="I108" s="106">
        <f t="shared" si="451"/>
        <v>0</v>
      </c>
      <c r="J108" s="106">
        <f t="shared" si="451"/>
        <v>0</v>
      </c>
      <c r="K108" s="106">
        <f t="shared" si="451"/>
        <v>0</v>
      </c>
      <c r="L108" s="106">
        <f t="shared" si="451"/>
        <v>0</v>
      </c>
      <c r="M108" s="106">
        <f t="shared" si="451"/>
        <v>0</v>
      </c>
      <c r="N108" s="106">
        <f t="shared" si="451"/>
        <v>0</v>
      </c>
      <c r="P108" s="107">
        <f t="shared" si="11"/>
        <v>0</v>
      </c>
      <c r="R108" s="106">
        <f t="shared" ref="R108:AA108" si="452">IF(E$8=0,0,ROUND(R107-(E108-AC108),2))</f>
        <v>0</v>
      </c>
      <c r="S108" s="106">
        <f t="shared" si="452"/>
        <v>0</v>
      </c>
      <c r="T108" s="106">
        <f t="shared" si="452"/>
        <v>0</v>
      </c>
      <c r="U108" s="106">
        <f t="shared" si="452"/>
        <v>0</v>
      </c>
      <c r="V108" s="106">
        <f t="shared" si="452"/>
        <v>0</v>
      </c>
      <c r="W108" s="106">
        <f t="shared" si="452"/>
        <v>0</v>
      </c>
      <c r="X108" s="106">
        <f t="shared" si="452"/>
        <v>0</v>
      </c>
      <c r="Y108" s="106">
        <f t="shared" si="452"/>
        <v>0</v>
      </c>
      <c r="Z108" s="106">
        <f t="shared" si="452"/>
        <v>0</v>
      </c>
      <c r="AA108" s="106">
        <f t="shared" si="452"/>
        <v>0</v>
      </c>
      <c r="AC108" s="106">
        <f t="shared" ref="AC108:AL108" si="453">ROUND(R107*E$9/12,2)</f>
        <v>0</v>
      </c>
      <c r="AD108" s="106">
        <f t="shared" si="453"/>
        <v>0</v>
      </c>
      <c r="AE108" s="106">
        <f t="shared" si="453"/>
        <v>0</v>
      </c>
      <c r="AF108" s="106">
        <f t="shared" si="453"/>
        <v>0</v>
      </c>
      <c r="AG108" s="106">
        <f t="shared" si="453"/>
        <v>0</v>
      </c>
      <c r="AH108" s="106">
        <f t="shared" si="453"/>
        <v>0</v>
      </c>
      <c r="AI108" s="106">
        <f t="shared" si="453"/>
        <v>0</v>
      </c>
      <c r="AJ108" s="106">
        <f t="shared" si="453"/>
        <v>0</v>
      </c>
      <c r="AK108" s="106">
        <f t="shared" si="453"/>
        <v>0</v>
      </c>
      <c r="AL108" s="106">
        <f t="shared" si="453"/>
        <v>0</v>
      </c>
      <c r="AM108" s="106">
        <f t="shared" si="21"/>
        <v>0</v>
      </c>
      <c r="AO108" s="106">
        <f t="shared" ref="AO108:AX108" si="454">IF(R107&gt;0,IF((R107+AC108)&lt;E$10,R107+AC108,E$10),0)</f>
        <v>0</v>
      </c>
      <c r="AP108" s="106">
        <f t="shared" si="454"/>
        <v>0</v>
      </c>
      <c r="AQ108" s="106">
        <f t="shared" si="454"/>
        <v>0</v>
      </c>
      <c r="AR108" s="106">
        <f t="shared" si="454"/>
        <v>0</v>
      </c>
      <c r="AS108" s="106">
        <f t="shared" si="454"/>
        <v>0</v>
      </c>
      <c r="AT108" s="106">
        <f t="shared" si="454"/>
        <v>0</v>
      </c>
      <c r="AU108" s="106">
        <f t="shared" si="454"/>
        <v>0</v>
      </c>
      <c r="AV108" s="106">
        <f t="shared" si="454"/>
        <v>0</v>
      </c>
      <c r="AW108" s="106">
        <f t="shared" si="454"/>
        <v>0</v>
      </c>
      <c r="AX108" s="106">
        <f t="shared" si="454"/>
        <v>0</v>
      </c>
      <c r="AY108" s="106">
        <f t="shared" si="23"/>
        <v>0</v>
      </c>
      <c r="BA108" s="108">
        <f t="shared" si="24"/>
        <v>0</v>
      </c>
      <c r="BB108" s="106">
        <f t="shared" ref="BB108:BJ108" si="455">IF(S107&lt;=0,0,IF($C108&lt;=SUM($BA108:BA108),0,IF(AP108+$C108-SUM($BA108:BA108)&gt;S107+AD108,S107+AD108-AP108,$C108-SUM($BA108:BA108))))</f>
        <v>0</v>
      </c>
      <c r="BC108" s="106">
        <f t="shared" si="455"/>
        <v>0</v>
      </c>
      <c r="BD108" s="106">
        <f t="shared" si="455"/>
        <v>0</v>
      </c>
      <c r="BE108" s="106">
        <f t="shared" si="455"/>
        <v>0</v>
      </c>
      <c r="BF108" s="106">
        <f t="shared" si="455"/>
        <v>0</v>
      </c>
      <c r="BG108" s="106">
        <f t="shared" si="455"/>
        <v>0</v>
      </c>
      <c r="BH108" s="106">
        <f t="shared" si="455"/>
        <v>0</v>
      </c>
      <c r="BI108" s="106">
        <f t="shared" si="455"/>
        <v>0</v>
      </c>
      <c r="BJ108" s="106">
        <f t="shared" si="455"/>
        <v>0</v>
      </c>
    </row>
    <row r="109" ht="11.25" customHeight="1">
      <c r="A109" s="102" t="str">
        <f t="shared" si="16"/>
        <v/>
      </c>
      <c r="B109" s="103" t="str">
        <f t="shared" si="17"/>
        <v>#N/A</v>
      </c>
      <c r="C109" s="104" t="str">
        <f>IF(A109="","",IF(snowball,IF(($E$5-AY109)&lt;0,0,$E$5-AY109),0)+D109)</f>
        <v/>
      </c>
      <c r="D109" s="105"/>
      <c r="E109" s="106">
        <f t="shared" ref="E109:N109" si="456">AO109+BA109</f>
        <v>0</v>
      </c>
      <c r="F109" s="106">
        <f t="shared" si="456"/>
        <v>0</v>
      </c>
      <c r="G109" s="106">
        <f t="shared" si="456"/>
        <v>0</v>
      </c>
      <c r="H109" s="106">
        <f t="shared" si="456"/>
        <v>0</v>
      </c>
      <c r="I109" s="106">
        <f t="shared" si="456"/>
        <v>0</v>
      </c>
      <c r="J109" s="106">
        <f t="shared" si="456"/>
        <v>0</v>
      </c>
      <c r="K109" s="106">
        <f t="shared" si="456"/>
        <v>0</v>
      </c>
      <c r="L109" s="106">
        <f t="shared" si="456"/>
        <v>0</v>
      </c>
      <c r="M109" s="106">
        <f t="shared" si="456"/>
        <v>0</v>
      </c>
      <c r="N109" s="106">
        <f t="shared" si="456"/>
        <v>0</v>
      </c>
      <c r="P109" s="107">
        <f t="shared" si="11"/>
        <v>0</v>
      </c>
      <c r="R109" s="106">
        <f t="shared" ref="R109:AA109" si="457">IF(E$8=0,0,ROUND(R108-(E109-AC109),2))</f>
        <v>0</v>
      </c>
      <c r="S109" s="106">
        <f t="shared" si="457"/>
        <v>0</v>
      </c>
      <c r="T109" s="106">
        <f t="shared" si="457"/>
        <v>0</v>
      </c>
      <c r="U109" s="106">
        <f t="shared" si="457"/>
        <v>0</v>
      </c>
      <c r="V109" s="106">
        <f t="shared" si="457"/>
        <v>0</v>
      </c>
      <c r="W109" s="106">
        <f t="shared" si="457"/>
        <v>0</v>
      </c>
      <c r="X109" s="106">
        <f t="shared" si="457"/>
        <v>0</v>
      </c>
      <c r="Y109" s="106">
        <f t="shared" si="457"/>
        <v>0</v>
      </c>
      <c r="Z109" s="106">
        <f t="shared" si="457"/>
        <v>0</v>
      </c>
      <c r="AA109" s="106">
        <f t="shared" si="457"/>
        <v>0</v>
      </c>
      <c r="AC109" s="106">
        <f t="shared" ref="AC109:AL109" si="458">ROUND(R108*E$9/12,2)</f>
        <v>0</v>
      </c>
      <c r="AD109" s="106">
        <f t="shared" si="458"/>
        <v>0</v>
      </c>
      <c r="AE109" s="106">
        <f t="shared" si="458"/>
        <v>0</v>
      </c>
      <c r="AF109" s="106">
        <f t="shared" si="458"/>
        <v>0</v>
      </c>
      <c r="AG109" s="106">
        <f t="shared" si="458"/>
        <v>0</v>
      </c>
      <c r="AH109" s="106">
        <f t="shared" si="458"/>
        <v>0</v>
      </c>
      <c r="AI109" s="106">
        <f t="shared" si="458"/>
        <v>0</v>
      </c>
      <c r="AJ109" s="106">
        <f t="shared" si="458"/>
        <v>0</v>
      </c>
      <c r="AK109" s="106">
        <f t="shared" si="458"/>
        <v>0</v>
      </c>
      <c r="AL109" s="106">
        <f t="shared" si="458"/>
        <v>0</v>
      </c>
      <c r="AM109" s="106">
        <f t="shared" si="21"/>
        <v>0</v>
      </c>
      <c r="AO109" s="106">
        <f t="shared" ref="AO109:AX109" si="459">IF(R108&gt;0,IF((R108+AC109)&lt;E$10,R108+AC109,E$10),0)</f>
        <v>0</v>
      </c>
      <c r="AP109" s="106">
        <f t="shared" si="459"/>
        <v>0</v>
      </c>
      <c r="AQ109" s="106">
        <f t="shared" si="459"/>
        <v>0</v>
      </c>
      <c r="AR109" s="106">
        <f t="shared" si="459"/>
        <v>0</v>
      </c>
      <c r="AS109" s="106">
        <f t="shared" si="459"/>
        <v>0</v>
      </c>
      <c r="AT109" s="106">
        <f t="shared" si="459"/>
        <v>0</v>
      </c>
      <c r="AU109" s="106">
        <f t="shared" si="459"/>
        <v>0</v>
      </c>
      <c r="AV109" s="106">
        <f t="shared" si="459"/>
        <v>0</v>
      </c>
      <c r="AW109" s="106">
        <f t="shared" si="459"/>
        <v>0</v>
      </c>
      <c r="AX109" s="106">
        <f t="shared" si="459"/>
        <v>0</v>
      </c>
      <c r="AY109" s="106">
        <f t="shared" si="23"/>
        <v>0</v>
      </c>
      <c r="BA109" s="108">
        <f t="shared" si="24"/>
        <v>0</v>
      </c>
      <c r="BB109" s="106">
        <f t="shared" ref="BB109:BJ109" si="460">IF(S108&lt;=0,0,IF($C109&lt;=SUM($BA109:BA109),0,IF(AP109+$C109-SUM($BA109:BA109)&gt;S108+AD109,S108+AD109-AP109,$C109-SUM($BA109:BA109))))</f>
        <v>0</v>
      </c>
      <c r="BC109" s="106">
        <f t="shared" si="460"/>
        <v>0</v>
      </c>
      <c r="BD109" s="106">
        <f t="shared" si="460"/>
        <v>0</v>
      </c>
      <c r="BE109" s="106">
        <f t="shared" si="460"/>
        <v>0</v>
      </c>
      <c r="BF109" s="106">
        <f t="shared" si="460"/>
        <v>0</v>
      </c>
      <c r="BG109" s="106">
        <f t="shared" si="460"/>
        <v>0</v>
      </c>
      <c r="BH109" s="106">
        <f t="shared" si="460"/>
        <v>0</v>
      </c>
      <c r="BI109" s="106">
        <f t="shared" si="460"/>
        <v>0</v>
      </c>
      <c r="BJ109" s="106">
        <f t="shared" si="460"/>
        <v>0</v>
      </c>
    </row>
    <row r="110" ht="11.25" customHeight="1">
      <c r="A110" s="102" t="str">
        <f t="shared" si="16"/>
        <v/>
      </c>
      <c r="B110" s="103" t="str">
        <f t="shared" si="17"/>
        <v>#N/A</v>
      </c>
      <c r="C110" s="104" t="str">
        <f>IF(A110="","",IF(snowball,IF(($E$5-AY110)&lt;0,0,$E$5-AY110),0)+D110)</f>
        <v/>
      </c>
      <c r="D110" s="105"/>
      <c r="E110" s="106">
        <f t="shared" ref="E110:N110" si="461">AO110+BA110</f>
        <v>0</v>
      </c>
      <c r="F110" s="106">
        <f t="shared" si="461"/>
        <v>0</v>
      </c>
      <c r="G110" s="106">
        <f t="shared" si="461"/>
        <v>0</v>
      </c>
      <c r="H110" s="106">
        <f t="shared" si="461"/>
        <v>0</v>
      </c>
      <c r="I110" s="106">
        <f t="shared" si="461"/>
        <v>0</v>
      </c>
      <c r="J110" s="106">
        <f t="shared" si="461"/>
        <v>0</v>
      </c>
      <c r="K110" s="106">
        <f t="shared" si="461"/>
        <v>0</v>
      </c>
      <c r="L110" s="106">
        <f t="shared" si="461"/>
        <v>0</v>
      </c>
      <c r="M110" s="106">
        <f t="shared" si="461"/>
        <v>0</v>
      </c>
      <c r="N110" s="106">
        <f t="shared" si="461"/>
        <v>0</v>
      </c>
      <c r="P110" s="107">
        <f t="shared" si="11"/>
        <v>0</v>
      </c>
      <c r="R110" s="106">
        <f t="shared" ref="R110:AA110" si="462">IF(E$8=0,0,ROUND(R109-(E110-AC110),2))</f>
        <v>0</v>
      </c>
      <c r="S110" s="106">
        <f t="shared" si="462"/>
        <v>0</v>
      </c>
      <c r="T110" s="106">
        <f t="shared" si="462"/>
        <v>0</v>
      </c>
      <c r="U110" s="106">
        <f t="shared" si="462"/>
        <v>0</v>
      </c>
      <c r="V110" s="106">
        <f t="shared" si="462"/>
        <v>0</v>
      </c>
      <c r="W110" s="106">
        <f t="shared" si="462"/>
        <v>0</v>
      </c>
      <c r="X110" s="106">
        <f t="shared" si="462"/>
        <v>0</v>
      </c>
      <c r="Y110" s="106">
        <f t="shared" si="462"/>
        <v>0</v>
      </c>
      <c r="Z110" s="106">
        <f t="shared" si="462"/>
        <v>0</v>
      </c>
      <c r="AA110" s="106">
        <f t="shared" si="462"/>
        <v>0</v>
      </c>
      <c r="AC110" s="106">
        <f t="shared" ref="AC110:AL110" si="463">ROUND(R109*E$9/12,2)</f>
        <v>0</v>
      </c>
      <c r="AD110" s="106">
        <f t="shared" si="463"/>
        <v>0</v>
      </c>
      <c r="AE110" s="106">
        <f t="shared" si="463"/>
        <v>0</v>
      </c>
      <c r="AF110" s="106">
        <f t="shared" si="463"/>
        <v>0</v>
      </c>
      <c r="AG110" s="106">
        <f t="shared" si="463"/>
        <v>0</v>
      </c>
      <c r="AH110" s="106">
        <f t="shared" si="463"/>
        <v>0</v>
      </c>
      <c r="AI110" s="106">
        <f t="shared" si="463"/>
        <v>0</v>
      </c>
      <c r="AJ110" s="106">
        <f t="shared" si="463"/>
        <v>0</v>
      </c>
      <c r="AK110" s="106">
        <f t="shared" si="463"/>
        <v>0</v>
      </c>
      <c r="AL110" s="106">
        <f t="shared" si="463"/>
        <v>0</v>
      </c>
      <c r="AM110" s="106">
        <f t="shared" si="21"/>
        <v>0</v>
      </c>
      <c r="AO110" s="106">
        <f t="shared" ref="AO110:AX110" si="464">IF(R109&gt;0,IF((R109+AC110)&lt;E$10,R109+AC110,E$10),0)</f>
        <v>0</v>
      </c>
      <c r="AP110" s="106">
        <f t="shared" si="464"/>
        <v>0</v>
      </c>
      <c r="AQ110" s="106">
        <f t="shared" si="464"/>
        <v>0</v>
      </c>
      <c r="AR110" s="106">
        <f t="shared" si="464"/>
        <v>0</v>
      </c>
      <c r="AS110" s="106">
        <f t="shared" si="464"/>
        <v>0</v>
      </c>
      <c r="AT110" s="106">
        <f t="shared" si="464"/>
        <v>0</v>
      </c>
      <c r="AU110" s="106">
        <f t="shared" si="464"/>
        <v>0</v>
      </c>
      <c r="AV110" s="106">
        <f t="shared" si="464"/>
        <v>0</v>
      </c>
      <c r="AW110" s="106">
        <f t="shared" si="464"/>
        <v>0</v>
      </c>
      <c r="AX110" s="106">
        <f t="shared" si="464"/>
        <v>0</v>
      </c>
      <c r="AY110" s="106">
        <f t="shared" si="23"/>
        <v>0</v>
      </c>
      <c r="BA110" s="108">
        <f t="shared" si="24"/>
        <v>0</v>
      </c>
      <c r="BB110" s="106">
        <f t="shared" ref="BB110:BJ110" si="465">IF(S109&lt;=0,0,IF($C110&lt;=SUM($BA110:BA110),0,IF(AP110+$C110-SUM($BA110:BA110)&gt;S109+AD110,S109+AD110-AP110,$C110-SUM($BA110:BA110))))</f>
        <v>0</v>
      </c>
      <c r="BC110" s="106">
        <f t="shared" si="465"/>
        <v>0</v>
      </c>
      <c r="BD110" s="106">
        <f t="shared" si="465"/>
        <v>0</v>
      </c>
      <c r="BE110" s="106">
        <f t="shared" si="465"/>
        <v>0</v>
      </c>
      <c r="BF110" s="106">
        <f t="shared" si="465"/>
        <v>0</v>
      </c>
      <c r="BG110" s="106">
        <f t="shared" si="465"/>
        <v>0</v>
      </c>
      <c r="BH110" s="106">
        <f t="shared" si="465"/>
        <v>0</v>
      </c>
      <c r="BI110" s="106">
        <f t="shared" si="465"/>
        <v>0</v>
      </c>
      <c r="BJ110" s="106">
        <f t="shared" si="465"/>
        <v>0</v>
      </c>
    </row>
    <row r="111" ht="11.25" customHeight="1">
      <c r="A111" s="102" t="str">
        <f t="shared" si="16"/>
        <v/>
      </c>
      <c r="B111" s="103" t="str">
        <f t="shared" si="17"/>
        <v>#N/A</v>
      </c>
      <c r="C111" s="104" t="str">
        <f>IF(A111="","",IF(snowball,IF(($E$5-AY111)&lt;0,0,$E$5-AY111),0)+D111)</f>
        <v/>
      </c>
      <c r="D111" s="105"/>
      <c r="E111" s="106">
        <f t="shared" ref="E111:N111" si="466">AO111+BA111</f>
        <v>0</v>
      </c>
      <c r="F111" s="106">
        <f t="shared" si="466"/>
        <v>0</v>
      </c>
      <c r="G111" s="106">
        <f t="shared" si="466"/>
        <v>0</v>
      </c>
      <c r="H111" s="106">
        <f t="shared" si="466"/>
        <v>0</v>
      </c>
      <c r="I111" s="106">
        <f t="shared" si="466"/>
        <v>0</v>
      </c>
      <c r="J111" s="106">
        <f t="shared" si="466"/>
        <v>0</v>
      </c>
      <c r="K111" s="106">
        <f t="shared" si="466"/>
        <v>0</v>
      </c>
      <c r="L111" s="106">
        <f t="shared" si="466"/>
        <v>0</v>
      </c>
      <c r="M111" s="106">
        <f t="shared" si="466"/>
        <v>0</v>
      </c>
      <c r="N111" s="106">
        <f t="shared" si="466"/>
        <v>0</v>
      </c>
      <c r="P111" s="107">
        <f t="shared" si="11"/>
        <v>0</v>
      </c>
      <c r="R111" s="106">
        <f t="shared" ref="R111:AA111" si="467">IF(E$8=0,0,ROUND(R110-(E111-AC111),2))</f>
        <v>0</v>
      </c>
      <c r="S111" s="106">
        <f t="shared" si="467"/>
        <v>0</v>
      </c>
      <c r="T111" s="106">
        <f t="shared" si="467"/>
        <v>0</v>
      </c>
      <c r="U111" s="106">
        <f t="shared" si="467"/>
        <v>0</v>
      </c>
      <c r="V111" s="106">
        <f t="shared" si="467"/>
        <v>0</v>
      </c>
      <c r="W111" s="106">
        <f t="shared" si="467"/>
        <v>0</v>
      </c>
      <c r="X111" s="106">
        <f t="shared" si="467"/>
        <v>0</v>
      </c>
      <c r="Y111" s="106">
        <f t="shared" si="467"/>
        <v>0</v>
      </c>
      <c r="Z111" s="106">
        <f t="shared" si="467"/>
        <v>0</v>
      </c>
      <c r="AA111" s="106">
        <f t="shared" si="467"/>
        <v>0</v>
      </c>
      <c r="AC111" s="106">
        <f t="shared" ref="AC111:AL111" si="468">ROUND(R110*E$9/12,2)</f>
        <v>0</v>
      </c>
      <c r="AD111" s="106">
        <f t="shared" si="468"/>
        <v>0</v>
      </c>
      <c r="AE111" s="106">
        <f t="shared" si="468"/>
        <v>0</v>
      </c>
      <c r="AF111" s="106">
        <f t="shared" si="468"/>
        <v>0</v>
      </c>
      <c r="AG111" s="106">
        <f t="shared" si="468"/>
        <v>0</v>
      </c>
      <c r="AH111" s="106">
        <f t="shared" si="468"/>
        <v>0</v>
      </c>
      <c r="AI111" s="106">
        <f t="shared" si="468"/>
        <v>0</v>
      </c>
      <c r="AJ111" s="106">
        <f t="shared" si="468"/>
        <v>0</v>
      </c>
      <c r="AK111" s="106">
        <f t="shared" si="468"/>
        <v>0</v>
      </c>
      <c r="AL111" s="106">
        <f t="shared" si="468"/>
        <v>0</v>
      </c>
      <c r="AM111" s="106">
        <f t="shared" si="21"/>
        <v>0</v>
      </c>
      <c r="AO111" s="106">
        <f t="shared" ref="AO111:AX111" si="469">IF(R110&gt;0,IF((R110+AC111)&lt;E$10,R110+AC111,E$10),0)</f>
        <v>0</v>
      </c>
      <c r="AP111" s="106">
        <f t="shared" si="469"/>
        <v>0</v>
      </c>
      <c r="AQ111" s="106">
        <f t="shared" si="469"/>
        <v>0</v>
      </c>
      <c r="AR111" s="106">
        <f t="shared" si="469"/>
        <v>0</v>
      </c>
      <c r="AS111" s="106">
        <f t="shared" si="469"/>
        <v>0</v>
      </c>
      <c r="AT111" s="106">
        <f t="shared" si="469"/>
        <v>0</v>
      </c>
      <c r="AU111" s="106">
        <f t="shared" si="469"/>
        <v>0</v>
      </c>
      <c r="AV111" s="106">
        <f t="shared" si="469"/>
        <v>0</v>
      </c>
      <c r="AW111" s="106">
        <f t="shared" si="469"/>
        <v>0</v>
      </c>
      <c r="AX111" s="106">
        <f t="shared" si="469"/>
        <v>0</v>
      </c>
      <c r="AY111" s="106">
        <f t="shared" si="23"/>
        <v>0</v>
      </c>
      <c r="BA111" s="108">
        <f t="shared" si="24"/>
        <v>0</v>
      </c>
      <c r="BB111" s="106">
        <f t="shared" ref="BB111:BJ111" si="470">IF(S110&lt;=0,0,IF($C111&lt;=SUM($BA111:BA111),0,IF(AP111+$C111-SUM($BA111:BA111)&gt;S110+AD111,S110+AD111-AP111,$C111-SUM($BA111:BA111))))</f>
        <v>0</v>
      </c>
      <c r="BC111" s="106">
        <f t="shared" si="470"/>
        <v>0</v>
      </c>
      <c r="BD111" s="106">
        <f t="shared" si="470"/>
        <v>0</v>
      </c>
      <c r="BE111" s="106">
        <f t="shared" si="470"/>
        <v>0</v>
      </c>
      <c r="BF111" s="106">
        <f t="shared" si="470"/>
        <v>0</v>
      </c>
      <c r="BG111" s="106">
        <f t="shared" si="470"/>
        <v>0</v>
      </c>
      <c r="BH111" s="106">
        <f t="shared" si="470"/>
        <v>0</v>
      </c>
      <c r="BI111" s="106">
        <f t="shared" si="470"/>
        <v>0</v>
      </c>
      <c r="BJ111" s="106">
        <f t="shared" si="470"/>
        <v>0</v>
      </c>
    </row>
    <row r="112" ht="11.25" customHeight="1">
      <c r="A112" s="102" t="str">
        <f t="shared" si="16"/>
        <v/>
      </c>
      <c r="B112" s="103" t="str">
        <f t="shared" si="17"/>
        <v>#N/A</v>
      </c>
      <c r="C112" s="104" t="str">
        <f>IF(A112="","",IF(snowball,IF(($E$5-AY112)&lt;0,0,$E$5-AY112),0)+D112)</f>
        <v/>
      </c>
      <c r="D112" s="105"/>
      <c r="E112" s="106">
        <f t="shared" ref="E112:N112" si="471">AO112+BA112</f>
        <v>0</v>
      </c>
      <c r="F112" s="106">
        <f t="shared" si="471"/>
        <v>0</v>
      </c>
      <c r="G112" s="106">
        <f t="shared" si="471"/>
        <v>0</v>
      </c>
      <c r="H112" s="106">
        <f t="shared" si="471"/>
        <v>0</v>
      </c>
      <c r="I112" s="106">
        <f t="shared" si="471"/>
        <v>0</v>
      </c>
      <c r="J112" s="106">
        <f t="shared" si="471"/>
        <v>0</v>
      </c>
      <c r="K112" s="106">
        <f t="shared" si="471"/>
        <v>0</v>
      </c>
      <c r="L112" s="106">
        <f t="shared" si="471"/>
        <v>0</v>
      </c>
      <c r="M112" s="106">
        <f t="shared" si="471"/>
        <v>0</v>
      </c>
      <c r="N112" s="106">
        <f t="shared" si="471"/>
        <v>0</v>
      </c>
      <c r="P112" s="107">
        <f t="shared" si="11"/>
        <v>0</v>
      </c>
      <c r="R112" s="106">
        <f t="shared" ref="R112:AA112" si="472">IF(E$8=0,0,ROUND(R111-(E112-AC112),2))</f>
        <v>0</v>
      </c>
      <c r="S112" s="106">
        <f t="shared" si="472"/>
        <v>0</v>
      </c>
      <c r="T112" s="106">
        <f t="shared" si="472"/>
        <v>0</v>
      </c>
      <c r="U112" s="106">
        <f t="shared" si="472"/>
        <v>0</v>
      </c>
      <c r="V112" s="106">
        <f t="shared" si="472"/>
        <v>0</v>
      </c>
      <c r="W112" s="106">
        <f t="shared" si="472"/>
        <v>0</v>
      </c>
      <c r="X112" s="106">
        <f t="shared" si="472"/>
        <v>0</v>
      </c>
      <c r="Y112" s="106">
        <f t="shared" si="472"/>
        <v>0</v>
      </c>
      <c r="Z112" s="106">
        <f t="shared" si="472"/>
        <v>0</v>
      </c>
      <c r="AA112" s="106">
        <f t="shared" si="472"/>
        <v>0</v>
      </c>
      <c r="AC112" s="106">
        <f t="shared" ref="AC112:AL112" si="473">ROUND(R111*E$9/12,2)</f>
        <v>0</v>
      </c>
      <c r="AD112" s="106">
        <f t="shared" si="473"/>
        <v>0</v>
      </c>
      <c r="AE112" s="106">
        <f t="shared" si="473"/>
        <v>0</v>
      </c>
      <c r="AF112" s="106">
        <f t="shared" si="473"/>
        <v>0</v>
      </c>
      <c r="AG112" s="106">
        <f t="shared" si="473"/>
        <v>0</v>
      </c>
      <c r="AH112" s="106">
        <f t="shared" si="473"/>
        <v>0</v>
      </c>
      <c r="AI112" s="106">
        <f t="shared" si="473"/>
        <v>0</v>
      </c>
      <c r="AJ112" s="106">
        <f t="shared" si="473"/>
        <v>0</v>
      </c>
      <c r="AK112" s="106">
        <f t="shared" si="473"/>
        <v>0</v>
      </c>
      <c r="AL112" s="106">
        <f t="shared" si="473"/>
        <v>0</v>
      </c>
      <c r="AM112" s="106">
        <f t="shared" si="21"/>
        <v>0</v>
      </c>
      <c r="AO112" s="106">
        <f t="shared" ref="AO112:AX112" si="474">IF(R111&gt;0,IF((R111+AC112)&lt;E$10,R111+AC112,E$10),0)</f>
        <v>0</v>
      </c>
      <c r="AP112" s="106">
        <f t="shared" si="474"/>
        <v>0</v>
      </c>
      <c r="AQ112" s="106">
        <f t="shared" si="474"/>
        <v>0</v>
      </c>
      <c r="AR112" s="106">
        <f t="shared" si="474"/>
        <v>0</v>
      </c>
      <c r="AS112" s="106">
        <f t="shared" si="474"/>
        <v>0</v>
      </c>
      <c r="AT112" s="106">
        <f t="shared" si="474"/>
        <v>0</v>
      </c>
      <c r="AU112" s="106">
        <f t="shared" si="474"/>
        <v>0</v>
      </c>
      <c r="AV112" s="106">
        <f t="shared" si="474"/>
        <v>0</v>
      </c>
      <c r="AW112" s="106">
        <f t="shared" si="474"/>
        <v>0</v>
      </c>
      <c r="AX112" s="106">
        <f t="shared" si="474"/>
        <v>0</v>
      </c>
      <c r="AY112" s="106">
        <f t="shared" si="23"/>
        <v>0</v>
      </c>
      <c r="BA112" s="108">
        <f t="shared" si="24"/>
        <v>0</v>
      </c>
      <c r="BB112" s="106">
        <f t="shared" ref="BB112:BJ112" si="475">IF(S111&lt;=0,0,IF($C112&lt;=SUM($BA112:BA112),0,IF(AP112+$C112-SUM($BA112:BA112)&gt;S111+AD112,S111+AD112-AP112,$C112-SUM($BA112:BA112))))</f>
        <v>0</v>
      </c>
      <c r="BC112" s="106">
        <f t="shared" si="475"/>
        <v>0</v>
      </c>
      <c r="BD112" s="106">
        <f t="shared" si="475"/>
        <v>0</v>
      </c>
      <c r="BE112" s="106">
        <f t="shared" si="475"/>
        <v>0</v>
      </c>
      <c r="BF112" s="106">
        <f t="shared" si="475"/>
        <v>0</v>
      </c>
      <c r="BG112" s="106">
        <f t="shared" si="475"/>
        <v>0</v>
      </c>
      <c r="BH112" s="106">
        <f t="shared" si="475"/>
        <v>0</v>
      </c>
      <c r="BI112" s="106">
        <f t="shared" si="475"/>
        <v>0</v>
      </c>
      <c r="BJ112" s="106">
        <f t="shared" si="475"/>
        <v>0</v>
      </c>
    </row>
    <row r="113" ht="11.25" customHeight="1">
      <c r="A113" s="102" t="str">
        <f t="shared" si="16"/>
        <v/>
      </c>
      <c r="B113" s="103" t="str">
        <f t="shared" si="17"/>
        <v>#N/A</v>
      </c>
      <c r="C113" s="104" t="str">
        <f>IF(A113="","",IF(snowball,IF(($E$5-AY113)&lt;0,0,$E$5-AY113),0)+D113)</f>
        <v/>
      </c>
      <c r="D113" s="105"/>
      <c r="E113" s="106">
        <f t="shared" ref="E113:N113" si="476">AO113+BA113</f>
        <v>0</v>
      </c>
      <c r="F113" s="106">
        <f t="shared" si="476"/>
        <v>0</v>
      </c>
      <c r="G113" s="106">
        <f t="shared" si="476"/>
        <v>0</v>
      </c>
      <c r="H113" s="106">
        <f t="shared" si="476"/>
        <v>0</v>
      </c>
      <c r="I113" s="106">
        <f t="shared" si="476"/>
        <v>0</v>
      </c>
      <c r="J113" s="106">
        <f t="shared" si="476"/>
        <v>0</v>
      </c>
      <c r="K113" s="106">
        <f t="shared" si="476"/>
        <v>0</v>
      </c>
      <c r="L113" s="106">
        <f t="shared" si="476"/>
        <v>0</v>
      </c>
      <c r="M113" s="106">
        <f t="shared" si="476"/>
        <v>0</v>
      </c>
      <c r="N113" s="106">
        <f t="shared" si="476"/>
        <v>0</v>
      </c>
      <c r="P113" s="107">
        <f t="shared" si="11"/>
        <v>0</v>
      </c>
      <c r="R113" s="106">
        <f t="shared" ref="R113:AA113" si="477">IF(E$8=0,0,ROUND(R112-(E113-AC113),2))</f>
        <v>0</v>
      </c>
      <c r="S113" s="106">
        <f t="shared" si="477"/>
        <v>0</v>
      </c>
      <c r="T113" s="106">
        <f t="shared" si="477"/>
        <v>0</v>
      </c>
      <c r="U113" s="106">
        <f t="shared" si="477"/>
        <v>0</v>
      </c>
      <c r="V113" s="106">
        <f t="shared" si="477"/>
        <v>0</v>
      </c>
      <c r="W113" s="106">
        <f t="shared" si="477"/>
        <v>0</v>
      </c>
      <c r="X113" s="106">
        <f t="shared" si="477"/>
        <v>0</v>
      </c>
      <c r="Y113" s="106">
        <f t="shared" si="477"/>
        <v>0</v>
      </c>
      <c r="Z113" s="106">
        <f t="shared" si="477"/>
        <v>0</v>
      </c>
      <c r="AA113" s="106">
        <f t="shared" si="477"/>
        <v>0</v>
      </c>
      <c r="AC113" s="106">
        <f t="shared" ref="AC113:AL113" si="478">ROUND(R112*E$9/12,2)</f>
        <v>0</v>
      </c>
      <c r="AD113" s="106">
        <f t="shared" si="478"/>
        <v>0</v>
      </c>
      <c r="AE113" s="106">
        <f t="shared" si="478"/>
        <v>0</v>
      </c>
      <c r="AF113" s="106">
        <f t="shared" si="478"/>
        <v>0</v>
      </c>
      <c r="AG113" s="106">
        <f t="shared" si="478"/>
        <v>0</v>
      </c>
      <c r="AH113" s="106">
        <f t="shared" si="478"/>
        <v>0</v>
      </c>
      <c r="AI113" s="106">
        <f t="shared" si="478"/>
        <v>0</v>
      </c>
      <c r="AJ113" s="106">
        <f t="shared" si="478"/>
        <v>0</v>
      </c>
      <c r="AK113" s="106">
        <f t="shared" si="478"/>
        <v>0</v>
      </c>
      <c r="AL113" s="106">
        <f t="shared" si="478"/>
        <v>0</v>
      </c>
      <c r="AM113" s="106">
        <f t="shared" si="21"/>
        <v>0</v>
      </c>
      <c r="AO113" s="106">
        <f t="shared" ref="AO113:AX113" si="479">IF(R112&gt;0,IF((R112+AC113)&lt;E$10,R112+AC113,E$10),0)</f>
        <v>0</v>
      </c>
      <c r="AP113" s="106">
        <f t="shared" si="479"/>
        <v>0</v>
      </c>
      <c r="AQ113" s="106">
        <f t="shared" si="479"/>
        <v>0</v>
      </c>
      <c r="AR113" s="106">
        <f t="shared" si="479"/>
        <v>0</v>
      </c>
      <c r="AS113" s="106">
        <f t="shared" si="479"/>
        <v>0</v>
      </c>
      <c r="AT113" s="106">
        <f t="shared" si="479"/>
        <v>0</v>
      </c>
      <c r="AU113" s="106">
        <f t="shared" si="479"/>
        <v>0</v>
      </c>
      <c r="AV113" s="106">
        <f t="shared" si="479"/>
        <v>0</v>
      </c>
      <c r="AW113" s="106">
        <f t="shared" si="479"/>
        <v>0</v>
      </c>
      <c r="AX113" s="106">
        <f t="shared" si="479"/>
        <v>0</v>
      </c>
      <c r="AY113" s="106">
        <f t="shared" si="23"/>
        <v>0</v>
      </c>
      <c r="BA113" s="108">
        <f t="shared" si="24"/>
        <v>0</v>
      </c>
      <c r="BB113" s="106">
        <f t="shared" ref="BB113:BJ113" si="480">IF(S112&lt;=0,0,IF($C113&lt;=SUM($BA113:BA113),0,IF(AP113+$C113-SUM($BA113:BA113)&gt;S112+AD113,S112+AD113-AP113,$C113-SUM($BA113:BA113))))</f>
        <v>0</v>
      </c>
      <c r="BC113" s="106">
        <f t="shared" si="480"/>
        <v>0</v>
      </c>
      <c r="BD113" s="106">
        <f t="shared" si="480"/>
        <v>0</v>
      </c>
      <c r="BE113" s="106">
        <f t="shared" si="480"/>
        <v>0</v>
      </c>
      <c r="BF113" s="106">
        <f t="shared" si="480"/>
        <v>0</v>
      </c>
      <c r="BG113" s="106">
        <f t="shared" si="480"/>
        <v>0</v>
      </c>
      <c r="BH113" s="106">
        <f t="shared" si="480"/>
        <v>0</v>
      </c>
      <c r="BI113" s="106">
        <f t="shared" si="480"/>
        <v>0</v>
      </c>
      <c r="BJ113" s="106">
        <f t="shared" si="480"/>
        <v>0</v>
      </c>
    </row>
    <row r="114" ht="11.25" customHeight="1">
      <c r="A114" s="102" t="str">
        <f t="shared" si="16"/>
        <v/>
      </c>
      <c r="B114" s="103" t="str">
        <f t="shared" si="17"/>
        <v>#N/A</v>
      </c>
      <c r="C114" s="104" t="str">
        <f>IF(A114="","",IF(snowball,IF(($E$5-AY114)&lt;0,0,$E$5-AY114),0)+D114)</f>
        <v/>
      </c>
      <c r="D114" s="105"/>
      <c r="E114" s="106">
        <f t="shared" ref="E114:N114" si="481">AO114+BA114</f>
        <v>0</v>
      </c>
      <c r="F114" s="106">
        <f t="shared" si="481"/>
        <v>0</v>
      </c>
      <c r="G114" s="106">
        <f t="shared" si="481"/>
        <v>0</v>
      </c>
      <c r="H114" s="106">
        <f t="shared" si="481"/>
        <v>0</v>
      </c>
      <c r="I114" s="106">
        <f t="shared" si="481"/>
        <v>0</v>
      </c>
      <c r="J114" s="106">
        <f t="shared" si="481"/>
        <v>0</v>
      </c>
      <c r="K114" s="106">
        <f t="shared" si="481"/>
        <v>0</v>
      </c>
      <c r="L114" s="106">
        <f t="shared" si="481"/>
        <v>0</v>
      </c>
      <c r="M114" s="106">
        <f t="shared" si="481"/>
        <v>0</v>
      </c>
      <c r="N114" s="106">
        <f t="shared" si="481"/>
        <v>0</v>
      </c>
      <c r="P114" s="107">
        <f t="shared" si="11"/>
        <v>0</v>
      </c>
      <c r="R114" s="106">
        <f t="shared" ref="R114:AA114" si="482">IF(E$8=0,0,ROUND(R113-(E114-AC114),2))</f>
        <v>0</v>
      </c>
      <c r="S114" s="106">
        <f t="shared" si="482"/>
        <v>0</v>
      </c>
      <c r="T114" s="106">
        <f t="shared" si="482"/>
        <v>0</v>
      </c>
      <c r="U114" s="106">
        <f t="shared" si="482"/>
        <v>0</v>
      </c>
      <c r="V114" s="106">
        <f t="shared" si="482"/>
        <v>0</v>
      </c>
      <c r="W114" s="106">
        <f t="shared" si="482"/>
        <v>0</v>
      </c>
      <c r="X114" s="106">
        <f t="shared" si="482"/>
        <v>0</v>
      </c>
      <c r="Y114" s="106">
        <f t="shared" si="482"/>
        <v>0</v>
      </c>
      <c r="Z114" s="106">
        <f t="shared" si="482"/>
        <v>0</v>
      </c>
      <c r="AA114" s="106">
        <f t="shared" si="482"/>
        <v>0</v>
      </c>
      <c r="AC114" s="106">
        <f t="shared" ref="AC114:AL114" si="483">ROUND(R113*E$9/12,2)</f>
        <v>0</v>
      </c>
      <c r="AD114" s="106">
        <f t="shared" si="483"/>
        <v>0</v>
      </c>
      <c r="AE114" s="106">
        <f t="shared" si="483"/>
        <v>0</v>
      </c>
      <c r="AF114" s="106">
        <f t="shared" si="483"/>
        <v>0</v>
      </c>
      <c r="AG114" s="106">
        <f t="shared" si="483"/>
        <v>0</v>
      </c>
      <c r="AH114" s="106">
        <f t="shared" si="483"/>
        <v>0</v>
      </c>
      <c r="AI114" s="106">
        <f t="shared" si="483"/>
        <v>0</v>
      </c>
      <c r="AJ114" s="106">
        <f t="shared" si="483"/>
        <v>0</v>
      </c>
      <c r="AK114" s="106">
        <f t="shared" si="483"/>
        <v>0</v>
      </c>
      <c r="AL114" s="106">
        <f t="shared" si="483"/>
        <v>0</v>
      </c>
      <c r="AM114" s="106">
        <f t="shared" si="21"/>
        <v>0</v>
      </c>
      <c r="AO114" s="106">
        <f t="shared" ref="AO114:AX114" si="484">IF(R113&gt;0,IF((R113+AC114)&lt;E$10,R113+AC114,E$10),0)</f>
        <v>0</v>
      </c>
      <c r="AP114" s="106">
        <f t="shared" si="484"/>
        <v>0</v>
      </c>
      <c r="AQ114" s="106">
        <f t="shared" si="484"/>
        <v>0</v>
      </c>
      <c r="AR114" s="106">
        <f t="shared" si="484"/>
        <v>0</v>
      </c>
      <c r="AS114" s="106">
        <f t="shared" si="484"/>
        <v>0</v>
      </c>
      <c r="AT114" s="106">
        <f t="shared" si="484"/>
        <v>0</v>
      </c>
      <c r="AU114" s="106">
        <f t="shared" si="484"/>
        <v>0</v>
      </c>
      <c r="AV114" s="106">
        <f t="shared" si="484"/>
        <v>0</v>
      </c>
      <c r="AW114" s="106">
        <f t="shared" si="484"/>
        <v>0</v>
      </c>
      <c r="AX114" s="106">
        <f t="shared" si="484"/>
        <v>0</v>
      </c>
      <c r="AY114" s="106">
        <f t="shared" si="23"/>
        <v>0</v>
      </c>
      <c r="BA114" s="108">
        <f t="shared" si="24"/>
        <v>0</v>
      </c>
      <c r="BB114" s="106">
        <f t="shared" ref="BB114:BJ114" si="485">IF(S113&lt;=0,0,IF($C114&lt;=SUM($BA114:BA114),0,IF(AP114+$C114-SUM($BA114:BA114)&gt;S113+AD114,S113+AD114-AP114,$C114-SUM($BA114:BA114))))</f>
        <v>0</v>
      </c>
      <c r="BC114" s="106">
        <f t="shared" si="485"/>
        <v>0</v>
      </c>
      <c r="BD114" s="106">
        <f t="shared" si="485"/>
        <v>0</v>
      </c>
      <c r="BE114" s="106">
        <f t="shared" si="485"/>
        <v>0</v>
      </c>
      <c r="BF114" s="106">
        <f t="shared" si="485"/>
        <v>0</v>
      </c>
      <c r="BG114" s="106">
        <f t="shared" si="485"/>
        <v>0</v>
      </c>
      <c r="BH114" s="106">
        <f t="shared" si="485"/>
        <v>0</v>
      </c>
      <c r="BI114" s="106">
        <f t="shared" si="485"/>
        <v>0</v>
      </c>
      <c r="BJ114" s="106">
        <f t="shared" si="485"/>
        <v>0</v>
      </c>
    </row>
    <row r="115" ht="11.25" customHeight="1">
      <c r="A115" s="102" t="str">
        <f t="shared" si="16"/>
        <v/>
      </c>
      <c r="B115" s="103" t="str">
        <f t="shared" si="17"/>
        <v>#N/A</v>
      </c>
      <c r="C115" s="104" t="str">
        <f>IF(A115="","",IF(snowball,IF(($E$5-AY115)&lt;0,0,$E$5-AY115),0)+D115)</f>
        <v/>
      </c>
      <c r="D115" s="105"/>
      <c r="E115" s="106">
        <f t="shared" ref="E115:N115" si="486">AO115+BA115</f>
        <v>0</v>
      </c>
      <c r="F115" s="106">
        <f t="shared" si="486"/>
        <v>0</v>
      </c>
      <c r="G115" s="106">
        <f t="shared" si="486"/>
        <v>0</v>
      </c>
      <c r="H115" s="106">
        <f t="shared" si="486"/>
        <v>0</v>
      </c>
      <c r="I115" s="106">
        <f t="shared" si="486"/>
        <v>0</v>
      </c>
      <c r="J115" s="106">
        <f t="shared" si="486"/>
        <v>0</v>
      </c>
      <c r="K115" s="106">
        <f t="shared" si="486"/>
        <v>0</v>
      </c>
      <c r="L115" s="106">
        <f t="shared" si="486"/>
        <v>0</v>
      </c>
      <c r="M115" s="106">
        <f t="shared" si="486"/>
        <v>0</v>
      </c>
      <c r="N115" s="106">
        <f t="shared" si="486"/>
        <v>0</v>
      </c>
      <c r="P115" s="107">
        <f t="shared" si="11"/>
        <v>0</v>
      </c>
      <c r="R115" s="106">
        <f t="shared" ref="R115:AA115" si="487">IF(E$8=0,0,ROUND(R114-(E115-AC115),2))</f>
        <v>0</v>
      </c>
      <c r="S115" s="106">
        <f t="shared" si="487"/>
        <v>0</v>
      </c>
      <c r="T115" s="106">
        <f t="shared" si="487"/>
        <v>0</v>
      </c>
      <c r="U115" s="106">
        <f t="shared" si="487"/>
        <v>0</v>
      </c>
      <c r="V115" s="106">
        <f t="shared" si="487"/>
        <v>0</v>
      </c>
      <c r="W115" s="106">
        <f t="shared" si="487"/>
        <v>0</v>
      </c>
      <c r="X115" s="106">
        <f t="shared" si="487"/>
        <v>0</v>
      </c>
      <c r="Y115" s="106">
        <f t="shared" si="487"/>
        <v>0</v>
      </c>
      <c r="Z115" s="106">
        <f t="shared" si="487"/>
        <v>0</v>
      </c>
      <c r="AA115" s="106">
        <f t="shared" si="487"/>
        <v>0</v>
      </c>
      <c r="AC115" s="106">
        <f t="shared" ref="AC115:AL115" si="488">ROUND(R114*E$9/12,2)</f>
        <v>0</v>
      </c>
      <c r="AD115" s="106">
        <f t="shared" si="488"/>
        <v>0</v>
      </c>
      <c r="AE115" s="106">
        <f t="shared" si="488"/>
        <v>0</v>
      </c>
      <c r="AF115" s="106">
        <f t="shared" si="488"/>
        <v>0</v>
      </c>
      <c r="AG115" s="106">
        <f t="shared" si="488"/>
        <v>0</v>
      </c>
      <c r="AH115" s="106">
        <f t="shared" si="488"/>
        <v>0</v>
      </c>
      <c r="AI115" s="106">
        <f t="shared" si="488"/>
        <v>0</v>
      </c>
      <c r="AJ115" s="106">
        <f t="shared" si="488"/>
        <v>0</v>
      </c>
      <c r="AK115" s="106">
        <f t="shared" si="488"/>
        <v>0</v>
      </c>
      <c r="AL115" s="106">
        <f t="shared" si="488"/>
        <v>0</v>
      </c>
      <c r="AM115" s="106">
        <f t="shared" si="21"/>
        <v>0</v>
      </c>
      <c r="AO115" s="106">
        <f t="shared" ref="AO115:AX115" si="489">IF(R114&gt;0,IF((R114+AC115)&lt;E$10,R114+AC115,E$10),0)</f>
        <v>0</v>
      </c>
      <c r="AP115" s="106">
        <f t="shared" si="489"/>
        <v>0</v>
      </c>
      <c r="AQ115" s="106">
        <f t="shared" si="489"/>
        <v>0</v>
      </c>
      <c r="AR115" s="106">
        <f t="shared" si="489"/>
        <v>0</v>
      </c>
      <c r="AS115" s="106">
        <f t="shared" si="489"/>
        <v>0</v>
      </c>
      <c r="AT115" s="106">
        <f t="shared" si="489"/>
        <v>0</v>
      </c>
      <c r="AU115" s="106">
        <f t="shared" si="489"/>
        <v>0</v>
      </c>
      <c r="AV115" s="106">
        <f t="shared" si="489"/>
        <v>0</v>
      </c>
      <c r="AW115" s="106">
        <f t="shared" si="489"/>
        <v>0</v>
      </c>
      <c r="AX115" s="106">
        <f t="shared" si="489"/>
        <v>0</v>
      </c>
      <c r="AY115" s="106">
        <f t="shared" si="23"/>
        <v>0</v>
      </c>
      <c r="BA115" s="108">
        <f t="shared" si="24"/>
        <v>0</v>
      </c>
      <c r="BB115" s="106">
        <f t="shared" ref="BB115:BJ115" si="490">IF(S114&lt;=0,0,IF($C115&lt;=SUM($BA115:BA115),0,IF(AP115+$C115-SUM($BA115:BA115)&gt;S114+AD115,S114+AD115-AP115,$C115-SUM($BA115:BA115))))</f>
        <v>0</v>
      </c>
      <c r="BC115" s="106">
        <f t="shared" si="490"/>
        <v>0</v>
      </c>
      <c r="BD115" s="106">
        <f t="shared" si="490"/>
        <v>0</v>
      </c>
      <c r="BE115" s="106">
        <f t="shared" si="490"/>
        <v>0</v>
      </c>
      <c r="BF115" s="106">
        <f t="shared" si="490"/>
        <v>0</v>
      </c>
      <c r="BG115" s="106">
        <f t="shared" si="490"/>
        <v>0</v>
      </c>
      <c r="BH115" s="106">
        <f t="shared" si="490"/>
        <v>0</v>
      </c>
      <c r="BI115" s="106">
        <f t="shared" si="490"/>
        <v>0</v>
      </c>
      <c r="BJ115" s="106">
        <f t="shared" si="490"/>
        <v>0</v>
      </c>
    </row>
    <row r="116" ht="11.25" customHeight="1">
      <c r="A116" s="102" t="str">
        <f t="shared" si="16"/>
        <v/>
      </c>
      <c r="B116" s="103" t="str">
        <f t="shared" si="17"/>
        <v>#N/A</v>
      </c>
      <c r="C116" s="104" t="str">
        <f>IF(A116="","",IF(snowball,IF(($E$5-AY116)&lt;0,0,$E$5-AY116),0)+D116)</f>
        <v/>
      </c>
      <c r="D116" s="105"/>
      <c r="E116" s="106">
        <f t="shared" ref="E116:N116" si="491">AO116+BA116</f>
        <v>0</v>
      </c>
      <c r="F116" s="106">
        <f t="shared" si="491"/>
        <v>0</v>
      </c>
      <c r="G116" s="106">
        <f t="shared" si="491"/>
        <v>0</v>
      </c>
      <c r="H116" s="106">
        <f t="shared" si="491"/>
        <v>0</v>
      </c>
      <c r="I116" s="106">
        <f t="shared" si="491"/>
        <v>0</v>
      </c>
      <c r="J116" s="106">
        <f t="shared" si="491"/>
        <v>0</v>
      </c>
      <c r="K116" s="106">
        <f t="shared" si="491"/>
        <v>0</v>
      </c>
      <c r="L116" s="106">
        <f t="shared" si="491"/>
        <v>0</v>
      </c>
      <c r="M116" s="106">
        <f t="shared" si="491"/>
        <v>0</v>
      </c>
      <c r="N116" s="106">
        <f t="shared" si="491"/>
        <v>0</v>
      </c>
      <c r="P116" s="107">
        <f t="shared" si="11"/>
        <v>0</v>
      </c>
      <c r="R116" s="106">
        <f t="shared" ref="R116:AA116" si="492">IF(E$8=0,0,ROUND(R115-(E116-AC116),2))</f>
        <v>0</v>
      </c>
      <c r="S116" s="106">
        <f t="shared" si="492"/>
        <v>0</v>
      </c>
      <c r="T116" s="106">
        <f t="shared" si="492"/>
        <v>0</v>
      </c>
      <c r="U116" s="106">
        <f t="shared" si="492"/>
        <v>0</v>
      </c>
      <c r="V116" s="106">
        <f t="shared" si="492"/>
        <v>0</v>
      </c>
      <c r="W116" s="106">
        <f t="shared" si="492"/>
        <v>0</v>
      </c>
      <c r="X116" s="106">
        <f t="shared" si="492"/>
        <v>0</v>
      </c>
      <c r="Y116" s="106">
        <f t="shared" si="492"/>
        <v>0</v>
      </c>
      <c r="Z116" s="106">
        <f t="shared" si="492"/>
        <v>0</v>
      </c>
      <c r="AA116" s="106">
        <f t="shared" si="492"/>
        <v>0</v>
      </c>
      <c r="AC116" s="106">
        <f t="shared" ref="AC116:AL116" si="493">ROUND(R115*E$9/12,2)</f>
        <v>0</v>
      </c>
      <c r="AD116" s="106">
        <f t="shared" si="493"/>
        <v>0</v>
      </c>
      <c r="AE116" s="106">
        <f t="shared" si="493"/>
        <v>0</v>
      </c>
      <c r="AF116" s="106">
        <f t="shared" si="493"/>
        <v>0</v>
      </c>
      <c r="AG116" s="106">
        <f t="shared" si="493"/>
        <v>0</v>
      </c>
      <c r="AH116" s="106">
        <f t="shared" si="493"/>
        <v>0</v>
      </c>
      <c r="AI116" s="106">
        <f t="shared" si="493"/>
        <v>0</v>
      </c>
      <c r="AJ116" s="106">
        <f t="shared" si="493"/>
        <v>0</v>
      </c>
      <c r="AK116" s="106">
        <f t="shared" si="493"/>
        <v>0</v>
      </c>
      <c r="AL116" s="106">
        <f t="shared" si="493"/>
        <v>0</v>
      </c>
      <c r="AM116" s="106">
        <f t="shared" si="21"/>
        <v>0</v>
      </c>
      <c r="AO116" s="106">
        <f t="shared" ref="AO116:AX116" si="494">IF(R115&gt;0,IF((R115+AC116)&lt;E$10,R115+AC116,E$10),0)</f>
        <v>0</v>
      </c>
      <c r="AP116" s="106">
        <f t="shared" si="494"/>
        <v>0</v>
      </c>
      <c r="AQ116" s="106">
        <f t="shared" si="494"/>
        <v>0</v>
      </c>
      <c r="AR116" s="106">
        <f t="shared" si="494"/>
        <v>0</v>
      </c>
      <c r="AS116" s="106">
        <f t="shared" si="494"/>
        <v>0</v>
      </c>
      <c r="AT116" s="106">
        <f t="shared" si="494"/>
        <v>0</v>
      </c>
      <c r="AU116" s="106">
        <f t="shared" si="494"/>
        <v>0</v>
      </c>
      <c r="AV116" s="106">
        <f t="shared" si="494"/>
        <v>0</v>
      </c>
      <c r="AW116" s="106">
        <f t="shared" si="494"/>
        <v>0</v>
      </c>
      <c r="AX116" s="106">
        <f t="shared" si="494"/>
        <v>0</v>
      </c>
      <c r="AY116" s="106">
        <f t="shared" si="23"/>
        <v>0</v>
      </c>
      <c r="BA116" s="108">
        <f t="shared" si="24"/>
        <v>0</v>
      </c>
      <c r="BB116" s="106">
        <f t="shared" ref="BB116:BJ116" si="495">IF(S115&lt;=0,0,IF($C116&lt;=SUM($BA116:BA116),0,IF(AP116+$C116-SUM($BA116:BA116)&gt;S115+AD116,S115+AD116-AP116,$C116-SUM($BA116:BA116))))</f>
        <v>0</v>
      </c>
      <c r="BC116" s="106">
        <f t="shared" si="495"/>
        <v>0</v>
      </c>
      <c r="BD116" s="106">
        <f t="shared" si="495"/>
        <v>0</v>
      </c>
      <c r="BE116" s="106">
        <f t="shared" si="495"/>
        <v>0</v>
      </c>
      <c r="BF116" s="106">
        <f t="shared" si="495"/>
        <v>0</v>
      </c>
      <c r="BG116" s="106">
        <f t="shared" si="495"/>
        <v>0</v>
      </c>
      <c r="BH116" s="106">
        <f t="shared" si="495"/>
        <v>0</v>
      </c>
      <c r="BI116" s="106">
        <f t="shared" si="495"/>
        <v>0</v>
      </c>
      <c r="BJ116" s="106">
        <f t="shared" si="495"/>
        <v>0</v>
      </c>
    </row>
    <row r="117" ht="11.25" customHeight="1">
      <c r="A117" s="102" t="str">
        <f t="shared" si="16"/>
        <v/>
      </c>
      <c r="B117" s="103" t="str">
        <f t="shared" si="17"/>
        <v>#N/A</v>
      </c>
      <c r="C117" s="104" t="str">
        <f>IF(A117="","",IF(snowball,IF(($E$5-AY117)&lt;0,0,$E$5-AY117),0)+D117)</f>
        <v/>
      </c>
      <c r="D117" s="105"/>
      <c r="E117" s="106">
        <f t="shared" ref="E117:N117" si="496">AO117+BA117</f>
        <v>0</v>
      </c>
      <c r="F117" s="106">
        <f t="shared" si="496"/>
        <v>0</v>
      </c>
      <c r="G117" s="106">
        <f t="shared" si="496"/>
        <v>0</v>
      </c>
      <c r="H117" s="106">
        <f t="shared" si="496"/>
        <v>0</v>
      </c>
      <c r="I117" s="106">
        <f t="shared" si="496"/>
        <v>0</v>
      </c>
      <c r="J117" s="106">
        <f t="shared" si="496"/>
        <v>0</v>
      </c>
      <c r="K117" s="106">
        <f t="shared" si="496"/>
        <v>0</v>
      </c>
      <c r="L117" s="106">
        <f t="shared" si="496"/>
        <v>0</v>
      </c>
      <c r="M117" s="106">
        <f t="shared" si="496"/>
        <v>0</v>
      </c>
      <c r="N117" s="106">
        <f t="shared" si="496"/>
        <v>0</v>
      </c>
      <c r="P117" s="107">
        <f t="shared" si="11"/>
        <v>0</v>
      </c>
      <c r="R117" s="106">
        <f t="shared" ref="R117:AA117" si="497">IF(E$8=0,0,ROUND(R116-(E117-AC117),2))</f>
        <v>0</v>
      </c>
      <c r="S117" s="106">
        <f t="shared" si="497"/>
        <v>0</v>
      </c>
      <c r="T117" s="106">
        <f t="shared" si="497"/>
        <v>0</v>
      </c>
      <c r="U117" s="106">
        <f t="shared" si="497"/>
        <v>0</v>
      </c>
      <c r="V117" s="106">
        <f t="shared" si="497"/>
        <v>0</v>
      </c>
      <c r="W117" s="106">
        <f t="shared" si="497"/>
        <v>0</v>
      </c>
      <c r="X117" s="106">
        <f t="shared" si="497"/>
        <v>0</v>
      </c>
      <c r="Y117" s="106">
        <f t="shared" si="497"/>
        <v>0</v>
      </c>
      <c r="Z117" s="106">
        <f t="shared" si="497"/>
        <v>0</v>
      </c>
      <c r="AA117" s="106">
        <f t="shared" si="497"/>
        <v>0</v>
      </c>
      <c r="AC117" s="106">
        <f t="shared" ref="AC117:AL117" si="498">ROUND(R116*E$9/12,2)</f>
        <v>0</v>
      </c>
      <c r="AD117" s="106">
        <f t="shared" si="498"/>
        <v>0</v>
      </c>
      <c r="AE117" s="106">
        <f t="shared" si="498"/>
        <v>0</v>
      </c>
      <c r="AF117" s="106">
        <f t="shared" si="498"/>
        <v>0</v>
      </c>
      <c r="AG117" s="106">
        <f t="shared" si="498"/>
        <v>0</v>
      </c>
      <c r="AH117" s="106">
        <f t="shared" si="498"/>
        <v>0</v>
      </c>
      <c r="AI117" s="106">
        <f t="shared" si="498"/>
        <v>0</v>
      </c>
      <c r="AJ117" s="106">
        <f t="shared" si="498"/>
        <v>0</v>
      </c>
      <c r="AK117" s="106">
        <f t="shared" si="498"/>
        <v>0</v>
      </c>
      <c r="AL117" s="106">
        <f t="shared" si="498"/>
        <v>0</v>
      </c>
      <c r="AM117" s="106">
        <f t="shared" si="21"/>
        <v>0</v>
      </c>
      <c r="AO117" s="106">
        <f t="shared" ref="AO117:AX117" si="499">IF(R116&gt;0,IF((R116+AC117)&lt;E$10,R116+AC117,E$10),0)</f>
        <v>0</v>
      </c>
      <c r="AP117" s="106">
        <f t="shared" si="499"/>
        <v>0</v>
      </c>
      <c r="AQ117" s="106">
        <f t="shared" si="499"/>
        <v>0</v>
      </c>
      <c r="AR117" s="106">
        <f t="shared" si="499"/>
        <v>0</v>
      </c>
      <c r="AS117" s="106">
        <f t="shared" si="499"/>
        <v>0</v>
      </c>
      <c r="AT117" s="106">
        <f t="shared" si="499"/>
        <v>0</v>
      </c>
      <c r="AU117" s="106">
        <f t="shared" si="499"/>
        <v>0</v>
      </c>
      <c r="AV117" s="106">
        <f t="shared" si="499"/>
        <v>0</v>
      </c>
      <c r="AW117" s="106">
        <f t="shared" si="499"/>
        <v>0</v>
      </c>
      <c r="AX117" s="106">
        <f t="shared" si="499"/>
        <v>0</v>
      </c>
      <c r="AY117" s="106">
        <f t="shared" si="23"/>
        <v>0</v>
      </c>
      <c r="BA117" s="108">
        <f t="shared" si="24"/>
        <v>0</v>
      </c>
      <c r="BB117" s="106">
        <f t="shared" ref="BB117:BJ117" si="500">IF(S116&lt;=0,0,IF($C117&lt;=SUM($BA117:BA117),0,IF(AP117+$C117-SUM($BA117:BA117)&gt;S116+AD117,S116+AD117-AP117,$C117-SUM($BA117:BA117))))</f>
        <v>0</v>
      </c>
      <c r="BC117" s="106">
        <f t="shared" si="500"/>
        <v>0</v>
      </c>
      <c r="BD117" s="106">
        <f t="shared" si="500"/>
        <v>0</v>
      </c>
      <c r="BE117" s="106">
        <f t="shared" si="500"/>
        <v>0</v>
      </c>
      <c r="BF117" s="106">
        <f t="shared" si="500"/>
        <v>0</v>
      </c>
      <c r="BG117" s="106">
        <f t="shared" si="500"/>
        <v>0</v>
      </c>
      <c r="BH117" s="106">
        <f t="shared" si="500"/>
        <v>0</v>
      </c>
      <c r="BI117" s="106">
        <f t="shared" si="500"/>
        <v>0</v>
      </c>
      <c r="BJ117" s="106">
        <f t="shared" si="500"/>
        <v>0</v>
      </c>
    </row>
    <row r="118" ht="11.25" customHeight="1">
      <c r="A118" s="102" t="str">
        <f t="shared" si="16"/>
        <v/>
      </c>
      <c r="B118" s="103" t="str">
        <f t="shared" si="17"/>
        <v>#N/A</v>
      </c>
      <c r="C118" s="104" t="str">
        <f>IF(A118="","",IF(snowball,IF(($E$5-AY118)&lt;0,0,$E$5-AY118),0)+D118)</f>
        <v/>
      </c>
      <c r="D118" s="105"/>
      <c r="E118" s="106">
        <f t="shared" ref="E118:N118" si="501">AO118+BA118</f>
        <v>0</v>
      </c>
      <c r="F118" s="106">
        <f t="shared" si="501"/>
        <v>0</v>
      </c>
      <c r="G118" s="106">
        <f t="shared" si="501"/>
        <v>0</v>
      </c>
      <c r="H118" s="106">
        <f t="shared" si="501"/>
        <v>0</v>
      </c>
      <c r="I118" s="106">
        <f t="shared" si="501"/>
        <v>0</v>
      </c>
      <c r="J118" s="106">
        <f t="shared" si="501"/>
        <v>0</v>
      </c>
      <c r="K118" s="106">
        <f t="shared" si="501"/>
        <v>0</v>
      </c>
      <c r="L118" s="106">
        <f t="shared" si="501"/>
        <v>0</v>
      </c>
      <c r="M118" s="106">
        <f t="shared" si="501"/>
        <v>0</v>
      </c>
      <c r="N118" s="106">
        <f t="shared" si="501"/>
        <v>0</v>
      </c>
      <c r="P118" s="107">
        <f t="shared" si="11"/>
        <v>0</v>
      </c>
      <c r="R118" s="106">
        <f t="shared" ref="R118:AA118" si="502">IF(E$8=0,0,ROUND(R117-(E118-AC118),2))</f>
        <v>0</v>
      </c>
      <c r="S118" s="106">
        <f t="shared" si="502"/>
        <v>0</v>
      </c>
      <c r="T118" s="106">
        <f t="shared" si="502"/>
        <v>0</v>
      </c>
      <c r="U118" s="106">
        <f t="shared" si="502"/>
        <v>0</v>
      </c>
      <c r="V118" s="106">
        <f t="shared" si="502"/>
        <v>0</v>
      </c>
      <c r="W118" s="106">
        <f t="shared" si="502"/>
        <v>0</v>
      </c>
      <c r="X118" s="106">
        <f t="shared" si="502"/>
        <v>0</v>
      </c>
      <c r="Y118" s="106">
        <f t="shared" si="502"/>
        <v>0</v>
      </c>
      <c r="Z118" s="106">
        <f t="shared" si="502"/>
        <v>0</v>
      </c>
      <c r="AA118" s="106">
        <f t="shared" si="502"/>
        <v>0</v>
      </c>
      <c r="AC118" s="106">
        <f t="shared" ref="AC118:AL118" si="503">ROUND(R117*E$9/12,2)</f>
        <v>0</v>
      </c>
      <c r="AD118" s="106">
        <f t="shared" si="503"/>
        <v>0</v>
      </c>
      <c r="AE118" s="106">
        <f t="shared" si="503"/>
        <v>0</v>
      </c>
      <c r="AF118" s="106">
        <f t="shared" si="503"/>
        <v>0</v>
      </c>
      <c r="AG118" s="106">
        <f t="shared" si="503"/>
        <v>0</v>
      </c>
      <c r="AH118" s="106">
        <f t="shared" si="503"/>
        <v>0</v>
      </c>
      <c r="AI118" s="106">
        <f t="shared" si="503"/>
        <v>0</v>
      </c>
      <c r="AJ118" s="106">
        <f t="shared" si="503"/>
        <v>0</v>
      </c>
      <c r="AK118" s="106">
        <f t="shared" si="503"/>
        <v>0</v>
      </c>
      <c r="AL118" s="106">
        <f t="shared" si="503"/>
        <v>0</v>
      </c>
      <c r="AM118" s="106">
        <f t="shared" si="21"/>
        <v>0</v>
      </c>
      <c r="AO118" s="106">
        <f t="shared" ref="AO118:AX118" si="504">IF(R117&gt;0,IF((R117+AC118)&lt;E$10,R117+AC118,E$10),0)</f>
        <v>0</v>
      </c>
      <c r="AP118" s="106">
        <f t="shared" si="504"/>
        <v>0</v>
      </c>
      <c r="AQ118" s="106">
        <f t="shared" si="504"/>
        <v>0</v>
      </c>
      <c r="AR118" s="106">
        <f t="shared" si="504"/>
        <v>0</v>
      </c>
      <c r="AS118" s="106">
        <f t="shared" si="504"/>
        <v>0</v>
      </c>
      <c r="AT118" s="106">
        <f t="shared" si="504"/>
        <v>0</v>
      </c>
      <c r="AU118" s="106">
        <f t="shared" si="504"/>
        <v>0</v>
      </c>
      <c r="AV118" s="106">
        <f t="shared" si="504"/>
        <v>0</v>
      </c>
      <c r="AW118" s="106">
        <f t="shared" si="504"/>
        <v>0</v>
      </c>
      <c r="AX118" s="106">
        <f t="shared" si="504"/>
        <v>0</v>
      </c>
      <c r="AY118" s="106">
        <f t="shared" si="23"/>
        <v>0</v>
      </c>
      <c r="BA118" s="108">
        <f t="shared" si="24"/>
        <v>0</v>
      </c>
      <c r="BB118" s="106">
        <f t="shared" ref="BB118:BJ118" si="505">IF(S117&lt;=0,0,IF($C118&lt;=SUM($BA118:BA118),0,IF(AP118+$C118-SUM($BA118:BA118)&gt;S117+AD118,S117+AD118-AP118,$C118-SUM($BA118:BA118))))</f>
        <v>0</v>
      </c>
      <c r="BC118" s="106">
        <f t="shared" si="505"/>
        <v>0</v>
      </c>
      <c r="BD118" s="106">
        <f t="shared" si="505"/>
        <v>0</v>
      </c>
      <c r="BE118" s="106">
        <f t="shared" si="505"/>
        <v>0</v>
      </c>
      <c r="BF118" s="106">
        <f t="shared" si="505"/>
        <v>0</v>
      </c>
      <c r="BG118" s="106">
        <f t="shared" si="505"/>
        <v>0</v>
      </c>
      <c r="BH118" s="106">
        <f t="shared" si="505"/>
        <v>0</v>
      </c>
      <c r="BI118" s="106">
        <f t="shared" si="505"/>
        <v>0</v>
      </c>
      <c r="BJ118" s="106">
        <f t="shared" si="505"/>
        <v>0</v>
      </c>
    </row>
    <row r="119" ht="11.25" customHeight="1">
      <c r="A119" s="102" t="str">
        <f t="shared" si="16"/>
        <v/>
      </c>
      <c r="B119" s="103" t="str">
        <f t="shared" si="17"/>
        <v>#N/A</v>
      </c>
      <c r="C119" s="104" t="str">
        <f>IF(A119="","",IF(snowball,IF(($E$5-AY119)&lt;0,0,$E$5-AY119),0)+D119)</f>
        <v/>
      </c>
      <c r="D119" s="105"/>
      <c r="E119" s="106">
        <f t="shared" ref="E119:N119" si="506">AO119+BA119</f>
        <v>0</v>
      </c>
      <c r="F119" s="106">
        <f t="shared" si="506"/>
        <v>0</v>
      </c>
      <c r="G119" s="106">
        <f t="shared" si="506"/>
        <v>0</v>
      </c>
      <c r="H119" s="106">
        <f t="shared" si="506"/>
        <v>0</v>
      </c>
      <c r="I119" s="106">
        <f t="shared" si="506"/>
        <v>0</v>
      </c>
      <c r="J119" s="106">
        <f t="shared" si="506"/>
        <v>0</v>
      </c>
      <c r="K119" s="106">
        <f t="shared" si="506"/>
        <v>0</v>
      </c>
      <c r="L119" s="106">
        <f t="shared" si="506"/>
        <v>0</v>
      </c>
      <c r="M119" s="106">
        <f t="shared" si="506"/>
        <v>0</v>
      </c>
      <c r="N119" s="106">
        <f t="shared" si="506"/>
        <v>0</v>
      </c>
      <c r="P119" s="107">
        <f t="shared" si="11"/>
        <v>0</v>
      </c>
      <c r="R119" s="106">
        <f t="shared" ref="R119:AA119" si="507">IF(E$8=0,0,ROUND(R118-(E119-AC119),2))</f>
        <v>0</v>
      </c>
      <c r="S119" s="106">
        <f t="shared" si="507"/>
        <v>0</v>
      </c>
      <c r="T119" s="106">
        <f t="shared" si="507"/>
        <v>0</v>
      </c>
      <c r="U119" s="106">
        <f t="shared" si="507"/>
        <v>0</v>
      </c>
      <c r="V119" s="106">
        <f t="shared" si="507"/>
        <v>0</v>
      </c>
      <c r="W119" s="106">
        <f t="shared" si="507"/>
        <v>0</v>
      </c>
      <c r="X119" s="106">
        <f t="shared" si="507"/>
        <v>0</v>
      </c>
      <c r="Y119" s="106">
        <f t="shared" si="507"/>
        <v>0</v>
      </c>
      <c r="Z119" s="106">
        <f t="shared" si="507"/>
        <v>0</v>
      </c>
      <c r="AA119" s="106">
        <f t="shared" si="507"/>
        <v>0</v>
      </c>
      <c r="AC119" s="106">
        <f t="shared" ref="AC119:AL119" si="508">ROUND(R118*E$9/12,2)</f>
        <v>0</v>
      </c>
      <c r="AD119" s="106">
        <f t="shared" si="508"/>
        <v>0</v>
      </c>
      <c r="AE119" s="106">
        <f t="shared" si="508"/>
        <v>0</v>
      </c>
      <c r="AF119" s="106">
        <f t="shared" si="508"/>
        <v>0</v>
      </c>
      <c r="AG119" s="106">
        <f t="shared" si="508"/>
        <v>0</v>
      </c>
      <c r="AH119" s="106">
        <f t="shared" si="508"/>
        <v>0</v>
      </c>
      <c r="AI119" s="106">
        <f t="shared" si="508"/>
        <v>0</v>
      </c>
      <c r="AJ119" s="106">
        <f t="shared" si="508"/>
        <v>0</v>
      </c>
      <c r="AK119" s="106">
        <f t="shared" si="508"/>
        <v>0</v>
      </c>
      <c r="AL119" s="106">
        <f t="shared" si="508"/>
        <v>0</v>
      </c>
      <c r="AM119" s="106">
        <f t="shared" si="21"/>
        <v>0</v>
      </c>
      <c r="AO119" s="106">
        <f t="shared" ref="AO119:AX119" si="509">IF(R118&gt;0,IF((R118+AC119)&lt;E$10,R118+AC119,E$10),0)</f>
        <v>0</v>
      </c>
      <c r="AP119" s="106">
        <f t="shared" si="509"/>
        <v>0</v>
      </c>
      <c r="AQ119" s="106">
        <f t="shared" si="509"/>
        <v>0</v>
      </c>
      <c r="AR119" s="106">
        <f t="shared" si="509"/>
        <v>0</v>
      </c>
      <c r="AS119" s="106">
        <f t="shared" si="509"/>
        <v>0</v>
      </c>
      <c r="AT119" s="106">
        <f t="shared" si="509"/>
        <v>0</v>
      </c>
      <c r="AU119" s="106">
        <f t="shared" si="509"/>
        <v>0</v>
      </c>
      <c r="AV119" s="106">
        <f t="shared" si="509"/>
        <v>0</v>
      </c>
      <c r="AW119" s="106">
        <f t="shared" si="509"/>
        <v>0</v>
      </c>
      <c r="AX119" s="106">
        <f t="shared" si="509"/>
        <v>0</v>
      </c>
      <c r="AY119" s="106">
        <f t="shared" si="23"/>
        <v>0</v>
      </c>
      <c r="BA119" s="108">
        <f t="shared" si="24"/>
        <v>0</v>
      </c>
      <c r="BB119" s="106">
        <f t="shared" ref="BB119:BJ119" si="510">IF(S118&lt;=0,0,IF($C119&lt;=SUM($BA119:BA119),0,IF(AP119+$C119-SUM($BA119:BA119)&gt;S118+AD119,S118+AD119-AP119,$C119-SUM($BA119:BA119))))</f>
        <v>0</v>
      </c>
      <c r="BC119" s="106">
        <f t="shared" si="510"/>
        <v>0</v>
      </c>
      <c r="BD119" s="106">
        <f t="shared" si="510"/>
        <v>0</v>
      </c>
      <c r="BE119" s="106">
        <f t="shared" si="510"/>
        <v>0</v>
      </c>
      <c r="BF119" s="106">
        <f t="shared" si="510"/>
        <v>0</v>
      </c>
      <c r="BG119" s="106">
        <f t="shared" si="510"/>
        <v>0</v>
      </c>
      <c r="BH119" s="106">
        <f t="shared" si="510"/>
        <v>0</v>
      </c>
      <c r="BI119" s="106">
        <f t="shared" si="510"/>
        <v>0</v>
      </c>
      <c r="BJ119" s="106">
        <f t="shared" si="510"/>
        <v>0</v>
      </c>
    </row>
    <row r="120" ht="11.25" customHeight="1">
      <c r="A120" s="102" t="str">
        <f t="shared" si="16"/>
        <v/>
      </c>
      <c r="B120" s="103" t="str">
        <f t="shared" si="17"/>
        <v>#N/A</v>
      </c>
      <c r="C120" s="104" t="str">
        <f>IF(A120="","",IF(snowball,IF(($E$5-AY120)&lt;0,0,$E$5-AY120),0)+D120)</f>
        <v/>
      </c>
      <c r="D120" s="105"/>
      <c r="E120" s="106">
        <f t="shared" ref="E120:N120" si="511">AO120+BA120</f>
        <v>0</v>
      </c>
      <c r="F120" s="106">
        <f t="shared" si="511"/>
        <v>0</v>
      </c>
      <c r="G120" s="106">
        <f t="shared" si="511"/>
        <v>0</v>
      </c>
      <c r="H120" s="106">
        <f t="shared" si="511"/>
        <v>0</v>
      </c>
      <c r="I120" s="106">
        <f t="shared" si="511"/>
        <v>0</v>
      </c>
      <c r="J120" s="106">
        <f t="shared" si="511"/>
        <v>0</v>
      </c>
      <c r="K120" s="106">
        <f t="shared" si="511"/>
        <v>0</v>
      </c>
      <c r="L120" s="106">
        <f t="shared" si="511"/>
        <v>0</v>
      </c>
      <c r="M120" s="106">
        <f t="shared" si="511"/>
        <v>0</v>
      </c>
      <c r="N120" s="106">
        <f t="shared" si="511"/>
        <v>0</v>
      </c>
      <c r="P120" s="107">
        <f t="shared" si="11"/>
        <v>0</v>
      </c>
      <c r="R120" s="106">
        <f t="shared" ref="R120:AA120" si="512">IF(E$8=0,0,ROUND(R119-(E120-AC120),2))</f>
        <v>0</v>
      </c>
      <c r="S120" s="106">
        <f t="shared" si="512"/>
        <v>0</v>
      </c>
      <c r="T120" s="106">
        <f t="shared" si="512"/>
        <v>0</v>
      </c>
      <c r="U120" s="106">
        <f t="shared" si="512"/>
        <v>0</v>
      </c>
      <c r="V120" s="106">
        <f t="shared" si="512"/>
        <v>0</v>
      </c>
      <c r="W120" s="106">
        <f t="shared" si="512"/>
        <v>0</v>
      </c>
      <c r="X120" s="106">
        <f t="shared" si="512"/>
        <v>0</v>
      </c>
      <c r="Y120" s="106">
        <f t="shared" si="512"/>
        <v>0</v>
      </c>
      <c r="Z120" s="106">
        <f t="shared" si="512"/>
        <v>0</v>
      </c>
      <c r="AA120" s="106">
        <f t="shared" si="512"/>
        <v>0</v>
      </c>
      <c r="AC120" s="106">
        <f t="shared" ref="AC120:AL120" si="513">ROUND(R119*E$9/12,2)</f>
        <v>0</v>
      </c>
      <c r="AD120" s="106">
        <f t="shared" si="513"/>
        <v>0</v>
      </c>
      <c r="AE120" s="106">
        <f t="shared" si="513"/>
        <v>0</v>
      </c>
      <c r="AF120" s="106">
        <f t="shared" si="513"/>
        <v>0</v>
      </c>
      <c r="AG120" s="106">
        <f t="shared" si="513"/>
        <v>0</v>
      </c>
      <c r="AH120" s="106">
        <f t="shared" si="513"/>
        <v>0</v>
      </c>
      <c r="AI120" s="106">
        <f t="shared" si="513"/>
        <v>0</v>
      </c>
      <c r="AJ120" s="106">
        <f t="shared" si="513"/>
        <v>0</v>
      </c>
      <c r="AK120" s="106">
        <f t="shared" si="513"/>
        <v>0</v>
      </c>
      <c r="AL120" s="106">
        <f t="shared" si="513"/>
        <v>0</v>
      </c>
      <c r="AM120" s="106">
        <f t="shared" si="21"/>
        <v>0</v>
      </c>
      <c r="AO120" s="106">
        <f t="shared" ref="AO120:AX120" si="514">IF(R119&gt;0,IF((R119+AC120)&lt;E$10,R119+AC120,E$10),0)</f>
        <v>0</v>
      </c>
      <c r="AP120" s="106">
        <f t="shared" si="514"/>
        <v>0</v>
      </c>
      <c r="AQ120" s="106">
        <f t="shared" si="514"/>
        <v>0</v>
      </c>
      <c r="AR120" s="106">
        <f t="shared" si="514"/>
        <v>0</v>
      </c>
      <c r="AS120" s="106">
        <f t="shared" si="514"/>
        <v>0</v>
      </c>
      <c r="AT120" s="106">
        <f t="shared" si="514"/>
        <v>0</v>
      </c>
      <c r="AU120" s="106">
        <f t="shared" si="514"/>
        <v>0</v>
      </c>
      <c r="AV120" s="106">
        <f t="shared" si="514"/>
        <v>0</v>
      </c>
      <c r="AW120" s="106">
        <f t="shared" si="514"/>
        <v>0</v>
      </c>
      <c r="AX120" s="106">
        <f t="shared" si="514"/>
        <v>0</v>
      </c>
      <c r="AY120" s="106">
        <f t="shared" si="23"/>
        <v>0</v>
      </c>
      <c r="BA120" s="108">
        <f t="shared" si="24"/>
        <v>0</v>
      </c>
      <c r="BB120" s="106">
        <f t="shared" ref="BB120:BJ120" si="515">IF(S119&lt;=0,0,IF($C120&lt;=SUM($BA120:BA120),0,IF(AP120+$C120-SUM($BA120:BA120)&gt;S119+AD120,S119+AD120-AP120,$C120-SUM($BA120:BA120))))</f>
        <v>0</v>
      </c>
      <c r="BC120" s="106">
        <f t="shared" si="515"/>
        <v>0</v>
      </c>
      <c r="BD120" s="106">
        <f t="shared" si="515"/>
        <v>0</v>
      </c>
      <c r="BE120" s="106">
        <f t="shared" si="515"/>
        <v>0</v>
      </c>
      <c r="BF120" s="106">
        <f t="shared" si="515"/>
        <v>0</v>
      </c>
      <c r="BG120" s="106">
        <f t="shared" si="515"/>
        <v>0</v>
      </c>
      <c r="BH120" s="106">
        <f t="shared" si="515"/>
        <v>0</v>
      </c>
      <c r="BI120" s="106">
        <f t="shared" si="515"/>
        <v>0</v>
      </c>
      <c r="BJ120" s="106">
        <f t="shared" si="515"/>
        <v>0</v>
      </c>
    </row>
    <row r="121" ht="11.25" customHeight="1">
      <c r="A121" s="102" t="str">
        <f t="shared" si="16"/>
        <v/>
      </c>
      <c r="B121" s="103" t="str">
        <f t="shared" si="17"/>
        <v>#N/A</v>
      </c>
      <c r="C121" s="104" t="str">
        <f>IF(A121="","",IF(snowball,IF(($E$5-AY121)&lt;0,0,$E$5-AY121),0)+D121)</f>
        <v/>
      </c>
      <c r="D121" s="105"/>
      <c r="E121" s="106">
        <f t="shared" ref="E121:N121" si="516">AO121+BA121</f>
        <v>0</v>
      </c>
      <c r="F121" s="106">
        <f t="shared" si="516"/>
        <v>0</v>
      </c>
      <c r="G121" s="106">
        <f t="shared" si="516"/>
        <v>0</v>
      </c>
      <c r="H121" s="106">
        <f t="shared" si="516"/>
        <v>0</v>
      </c>
      <c r="I121" s="106">
        <f t="shared" si="516"/>
        <v>0</v>
      </c>
      <c r="J121" s="106">
        <f t="shared" si="516"/>
        <v>0</v>
      </c>
      <c r="K121" s="106">
        <f t="shared" si="516"/>
        <v>0</v>
      </c>
      <c r="L121" s="106">
        <f t="shared" si="516"/>
        <v>0</v>
      </c>
      <c r="M121" s="106">
        <f t="shared" si="516"/>
        <v>0</v>
      </c>
      <c r="N121" s="106">
        <f t="shared" si="516"/>
        <v>0</v>
      </c>
      <c r="P121" s="107">
        <f t="shared" si="11"/>
        <v>0</v>
      </c>
      <c r="R121" s="106">
        <f t="shared" ref="R121:AA121" si="517">IF(E$8=0,0,ROUND(R120-(E121-AC121),2))</f>
        <v>0</v>
      </c>
      <c r="S121" s="106">
        <f t="shared" si="517"/>
        <v>0</v>
      </c>
      <c r="T121" s="106">
        <f t="shared" si="517"/>
        <v>0</v>
      </c>
      <c r="U121" s="106">
        <f t="shared" si="517"/>
        <v>0</v>
      </c>
      <c r="V121" s="106">
        <f t="shared" si="517"/>
        <v>0</v>
      </c>
      <c r="W121" s="106">
        <f t="shared" si="517"/>
        <v>0</v>
      </c>
      <c r="X121" s="106">
        <f t="shared" si="517"/>
        <v>0</v>
      </c>
      <c r="Y121" s="106">
        <f t="shared" si="517"/>
        <v>0</v>
      </c>
      <c r="Z121" s="106">
        <f t="shared" si="517"/>
        <v>0</v>
      </c>
      <c r="AA121" s="106">
        <f t="shared" si="517"/>
        <v>0</v>
      </c>
      <c r="AC121" s="106">
        <f t="shared" ref="AC121:AL121" si="518">ROUND(R120*E$9/12,2)</f>
        <v>0</v>
      </c>
      <c r="AD121" s="106">
        <f t="shared" si="518"/>
        <v>0</v>
      </c>
      <c r="AE121" s="106">
        <f t="shared" si="518"/>
        <v>0</v>
      </c>
      <c r="AF121" s="106">
        <f t="shared" si="518"/>
        <v>0</v>
      </c>
      <c r="AG121" s="106">
        <f t="shared" si="518"/>
        <v>0</v>
      </c>
      <c r="AH121" s="106">
        <f t="shared" si="518"/>
        <v>0</v>
      </c>
      <c r="AI121" s="106">
        <f t="shared" si="518"/>
        <v>0</v>
      </c>
      <c r="AJ121" s="106">
        <f t="shared" si="518"/>
        <v>0</v>
      </c>
      <c r="AK121" s="106">
        <f t="shared" si="518"/>
        <v>0</v>
      </c>
      <c r="AL121" s="106">
        <f t="shared" si="518"/>
        <v>0</v>
      </c>
      <c r="AM121" s="106">
        <f t="shared" si="21"/>
        <v>0</v>
      </c>
      <c r="AO121" s="106">
        <f t="shared" ref="AO121:AX121" si="519">IF(R120&gt;0,IF((R120+AC121)&lt;E$10,R120+AC121,E$10),0)</f>
        <v>0</v>
      </c>
      <c r="AP121" s="106">
        <f t="shared" si="519"/>
        <v>0</v>
      </c>
      <c r="AQ121" s="106">
        <f t="shared" si="519"/>
        <v>0</v>
      </c>
      <c r="AR121" s="106">
        <f t="shared" si="519"/>
        <v>0</v>
      </c>
      <c r="AS121" s="106">
        <f t="shared" si="519"/>
        <v>0</v>
      </c>
      <c r="AT121" s="106">
        <f t="shared" si="519"/>
        <v>0</v>
      </c>
      <c r="AU121" s="106">
        <f t="shared" si="519"/>
        <v>0</v>
      </c>
      <c r="AV121" s="106">
        <f t="shared" si="519"/>
        <v>0</v>
      </c>
      <c r="AW121" s="106">
        <f t="shared" si="519"/>
        <v>0</v>
      </c>
      <c r="AX121" s="106">
        <f t="shared" si="519"/>
        <v>0</v>
      </c>
      <c r="AY121" s="106">
        <f t="shared" si="23"/>
        <v>0</v>
      </c>
      <c r="BA121" s="108">
        <f t="shared" si="24"/>
        <v>0</v>
      </c>
      <c r="BB121" s="106">
        <f t="shared" ref="BB121:BJ121" si="520">IF(S120&lt;=0,0,IF($C121&lt;=SUM($BA121:BA121),0,IF(AP121+$C121-SUM($BA121:BA121)&gt;S120+AD121,S120+AD121-AP121,$C121-SUM($BA121:BA121))))</f>
        <v>0</v>
      </c>
      <c r="BC121" s="106">
        <f t="shared" si="520"/>
        <v>0</v>
      </c>
      <c r="BD121" s="106">
        <f t="shared" si="520"/>
        <v>0</v>
      </c>
      <c r="BE121" s="106">
        <f t="shared" si="520"/>
        <v>0</v>
      </c>
      <c r="BF121" s="106">
        <f t="shared" si="520"/>
        <v>0</v>
      </c>
      <c r="BG121" s="106">
        <f t="shared" si="520"/>
        <v>0</v>
      </c>
      <c r="BH121" s="106">
        <f t="shared" si="520"/>
        <v>0</v>
      </c>
      <c r="BI121" s="106">
        <f t="shared" si="520"/>
        <v>0</v>
      </c>
      <c r="BJ121" s="106">
        <f t="shared" si="520"/>
        <v>0</v>
      </c>
    </row>
    <row r="122" ht="11.25" customHeight="1">
      <c r="A122" s="102" t="str">
        <f t="shared" si="16"/>
        <v/>
      </c>
      <c r="B122" s="103" t="str">
        <f t="shared" si="17"/>
        <v>#N/A</v>
      </c>
      <c r="C122" s="104" t="str">
        <f>IF(A122="","",IF(snowball,IF(($E$5-AY122)&lt;0,0,$E$5-AY122),0)+D122)</f>
        <v/>
      </c>
      <c r="D122" s="105"/>
      <c r="E122" s="106">
        <f t="shared" ref="E122:N122" si="521">AO122+BA122</f>
        <v>0</v>
      </c>
      <c r="F122" s="106">
        <f t="shared" si="521"/>
        <v>0</v>
      </c>
      <c r="G122" s="106">
        <f t="shared" si="521"/>
        <v>0</v>
      </c>
      <c r="H122" s="106">
        <f t="shared" si="521"/>
        <v>0</v>
      </c>
      <c r="I122" s="106">
        <f t="shared" si="521"/>
        <v>0</v>
      </c>
      <c r="J122" s="106">
        <f t="shared" si="521"/>
        <v>0</v>
      </c>
      <c r="K122" s="106">
        <f t="shared" si="521"/>
        <v>0</v>
      </c>
      <c r="L122" s="106">
        <f t="shared" si="521"/>
        <v>0</v>
      </c>
      <c r="M122" s="106">
        <f t="shared" si="521"/>
        <v>0</v>
      </c>
      <c r="N122" s="106">
        <f t="shared" si="521"/>
        <v>0</v>
      </c>
      <c r="P122" s="107">
        <f t="shared" si="11"/>
        <v>0</v>
      </c>
      <c r="R122" s="106">
        <f t="shared" ref="R122:AA122" si="522">IF(E$8=0,0,ROUND(R121-(E122-AC122),2))</f>
        <v>0</v>
      </c>
      <c r="S122" s="106">
        <f t="shared" si="522"/>
        <v>0</v>
      </c>
      <c r="T122" s="106">
        <f t="shared" si="522"/>
        <v>0</v>
      </c>
      <c r="U122" s="106">
        <f t="shared" si="522"/>
        <v>0</v>
      </c>
      <c r="V122" s="106">
        <f t="shared" si="522"/>
        <v>0</v>
      </c>
      <c r="W122" s="106">
        <f t="shared" si="522"/>
        <v>0</v>
      </c>
      <c r="X122" s="106">
        <f t="shared" si="522"/>
        <v>0</v>
      </c>
      <c r="Y122" s="106">
        <f t="shared" si="522"/>
        <v>0</v>
      </c>
      <c r="Z122" s="106">
        <f t="shared" si="522"/>
        <v>0</v>
      </c>
      <c r="AA122" s="106">
        <f t="shared" si="522"/>
        <v>0</v>
      </c>
      <c r="AC122" s="106">
        <f t="shared" ref="AC122:AL122" si="523">ROUND(R121*E$9/12,2)</f>
        <v>0</v>
      </c>
      <c r="AD122" s="106">
        <f t="shared" si="523"/>
        <v>0</v>
      </c>
      <c r="AE122" s="106">
        <f t="shared" si="523"/>
        <v>0</v>
      </c>
      <c r="AF122" s="106">
        <f t="shared" si="523"/>
        <v>0</v>
      </c>
      <c r="AG122" s="106">
        <f t="shared" si="523"/>
        <v>0</v>
      </c>
      <c r="AH122" s="106">
        <f t="shared" si="523"/>
        <v>0</v>
      </c>
      <c r="AI122" s="106">
        <f t="shared" si="523"/>
        <v>0</v>
      </c>
      <c r="AJ122" s="106">
        <f t="shared" si="523"/>
        <v>0</v>
      </c>
      <c r="AK122" s="106">
        <f t="shared" si="523"/>
        <v>0</v>
      </c>
      <c r="AL122" s="106">
        <f t="shared" si="523"/>
        <v>0</v>
      </c>
      <c r="AM122" s="106">
        <f t="shared" si="21"/>
        <v>0</v>
      </c>
      <c r="AO122" s="106">
        <f t="shared" ref="AO122:AX122" si="524">IF(R121&gt;0,IF((R121+AC122)&lt;E$10,R121+AC122,E$10),0)</f>
        <v>0</v>
      </c>
      <c r="AP122" s="106">
        <f t="shared" si="524"/>
        <v>0</v>
      </c>
      <c r="AQ122" s="106">
        <f t="shared" si="524"/>
        <v>0</v>
      </c>
      <c r="AR122" s="106">
        <f t="shared" si="524"/>
        <v>0</v>
      </c>
      <c r="AS122" s="106">
        <f t="shared" si="524"/>
        <v>0</v>
      </c>
      <c r="AT122" s="106">
        <f t="shared" si="524"/>
        <v>0</v>
      </c>
      <c r="AU122" s="106">
        <f t="shared" si="524"/>
        <v>0</v>
      </c>
      <c r="AV122" s="106">
        <f t="shared" si="524"/>
        <v>0</v>
      </c>
      <c r="AW122" s="106">
        <f t="shared" si="524"/>
        <v>0</v>
      </c>
      <c r="AX122" s="106">
        <f t="shared" si="524"/>
        <v>0</v>
      </c>
      <c r="AY122" s="106">
        <f t="shared" si="23"/>
        <v>0</v>
      </c>
      <c r="BA122" s="108">
        <f t="shared" si="24"/>
        <v>0</v>
      </c>
      <c r="BB122" s="106">
        <f t="shared" ref="BB122:BJ122" si="525">IF(S121&lt;=0,0,IF($C122&lt;=SUM($BA122:BA122),0,IF(AP122+$C122-SUM($BA122:BA122)&gt;S121+AD122,S121+AD122-AP122,$C122-SUM($BA122:BA122))))</f>
        <v>0</v>
      </c>
      <c r="BC122" s="106">
        <f t="shared" si="525"/>
        <v>0</v>
      </c>
      <c r="BD122" s="106">
        <f t="shared" si="525"/>
        <v>0</v>
      </c>
      <c r="BE122" s="106">
        <f t="shared" si="525"/>
        <v>0</v>
      </c>
      <c r="BF122" s="106">
        <f t="shared" si="525"/>
        <v>0</v>
      </c>
      <c r="BG122" s="106">
        <f t="shared" si="525"/>
        <v>0</v>
      </c>
      <c r="BH122" s="106">
        <f t="shared" si="525"/>
        <v>0</v>
      </c>
      <c r="BI122" s="106">
        <f t="shared" si="525"/>
        <v>0</v>
      </c>
      <c r="BJ122" s="106">
        <f t="shared" si="525"/>
        <v>0</v>
      </c>
    </row>
    <row r="123" ht="11.25" customHeight="1">
      <c r="A123" s="102" t="str">
        <f t="shared" si="16"/>
        <v/>
      </c>
      <c r="B123" s="103" t="str">
        <f t="shared" si="17"/>
        <v>#N/A</v>
      </c>
      <c r="C123" s="104" t="str">
        <f>IF(A123="","",IF(snowball,IF(($E$5-AY123)&lt;0,0,$E$5-AY123),0)+D123)</f>
        <v/>
      </c>
      <c r="D123" s="105"/>
      <c r="E123" s="106">
        <f t="shared" ref="E123:N123" si="526">AO123+BA123</f>
        <v>0</v>
      </c>
      <c r="F123" s="106">
        <f t="shared" si="526"/>
        <v>0</v>
      </c>
      <c r="G123" s="106">
        <f t="shared" si="526"/>
        <v>0</v>
      </c>
      <c r="H123" s="106">
        <f t="shared" si="526"/>
        <v>0</v>
      </c>
      <c r="I123" s="106">
        <f t="shared" si="526"/>
        <v>0</v>
      </c>
      <c r="J123" s="106">
        <f t="shared" si="526"/>
        <v>0</v>
      </c>
      <c r="K123" s="106">
        <f t="shared" si="526"/>
        <v>0</v>
      </c>
      <c r="L123" s="106">
        <f t="shared" si="526"/>
        <v>0</v>
      </c>
      <c r="M123" s="106">
        <f t="shared" si="526"/>
        <v>0</v>
      </c>
      <c r="N123" s="106">
        <f t="shared" si="526"/>
        <v>0</v>
      </c>
      <c r="P123" s="107">
        <f t="shared" si="11"/>
        <v>0</v>
      </c>
      <c r="R123" s="106">
        <f t="shared" ref="R123:AA123" si="527">IF(E$8=0,0,ROUND(R122-(E123-AC123),2))</f>
        <v>0</v>
      </c>
      <c r="S123" s="106">
        <f t="shared" si="527"/>
        <v>0</v>
      </c>
      <c r="T123" s="106">
        <f t="shared" si="527"/>
        <v>0</v>
      </c>
      <c r="U123" s="106">
        <f t="shared" si="527"/>
        <v>0</v>
      </c>
      <c r="V123" s="106">
        <f t="shared" si="527"/>
        <v>0</v>
      </c>
      <c r="W123" s="106">
        <f t="shared" si="527"/>
        <v>0</v>
      </c>
      <c r="X123" s="106">
        <f t="shared" si="527"/>
        <v>0</v>
      </c>
      <c r="Y123" s="106">
        <f t="shared" si="527"/>
        <v>0</v>
      </c>
      <c r="Z123" s="106">
        <f t="shared" si="527"/>
        <v>0</v>
      </c>
      <c r="AA123" s="106">
        <f t="shared" si="527"/>
        <v>0</v>
      </c>
      <c r="AC123" s="106">
        <f t="shared" ref="AC123:AL123" si="528">ROUND(R122*E$9/12,2)</f>
        <v>0</v>
      </c>
      <c r="AD123" s="106">
        <f t="shared" si="528"/>
        <v>0</v>
      </c>
      <c r="AE123" s="106">
        <f t="shared" si="528"/>
        <v>0</v>
      </c>
      <c r="AF123" s="106">
        <f t="shared" si="528"/>
        <v>0</v>
      </c>
      <c r="AG123" s="106">
        <f t="shared" si="528"/>
        <v>0</v>
      </c>
      <c r="AH123" s="106">
        <f t="shared" si="528"/>
        <v>0</v>
      </c>
      <c r="AI123" s="106">
        <f t="shared" si="528"/>
        <v>0</v>
      </c>
      <c r="AJ123" s="106">
        <f t="shared" si="528"/>
        <v>0</v>
      </c>
      <c r="AK123" s="106">
        <f t="shared" si="528"/>
        <v>0</v>
      </c>
      <c r="AL123" s="106">
        <f t="shared" si="528"/>
        <v>0</v>
      </c>
      <c r="AM123" s="106">
        <f t="shared" si="21"/>
        <v>0</v>
      </c>
      <c r="AO123" s="106">
        <f t="shared" ref="AO123:AX123" si="529">IF(R122&gt;0,IF((R122+AC123)&lt;E$10,R122+AC123,E$10),0)</f>
        <v>0</v>
      </c>
      <c r="AP123" s="106">
        <f t="shared" si="529"/>
        <v>0</v>
      </c>
      <c r="AQ123" s="106">
        <f t="shared" si="529"/>
        <v>0</v>
      </c>
      <c r="AR123" s="106">
        <f t="shared" si="529"/>
        <v>0</v>
      </c>
      <c r="AS123" s="106">
        <f t="shared" si="529"/>
        <v>0</v>
      </c>
      <c r="AT123" s="106">
        <f t="shared" si="529"/>
        <v>0</v>
      </c>
      <c r="AU123" s="106">
        <f t="shared" si="529"/>
        <v>0</v>
      </c>
      <c r="AV123" s="106">
        <f t="shared" si="529"/>
        <v>0</v>
      </c>
      <c r="AW123" s="106">
        <f t="shared" si="529"/>
        <v>0</v>
      </c>
      <c r="AX123" s="106">
        <f t="shared" si="529"/>
        <v>0</v>
      </c>
      <c r="AY123" s="106">
        <f t="shared" si="23"/>
        <v>0</v>
      </c>
      <c r="BA123" s="108">
        <f t="shared" si="24"/>
        <v>0</v>
      </c>
      <c r="BB123" s="106">
        <f t="shared" ref="BB123:BJ123" si="530">IF(S122&lt;=0,0,IF($C123&lt;=SUM($BA123:BA123),0,IF(AP123+$C123-SUM($BA123:BA123)&gt;S122+AD123,S122+AD123-AP123,$C123-SUM($BA123:BA123))))</f>
        <v>0</v>
      </c>
      <c r="BC123" s="106">
        <f t="shared" si="530"/>
        <v>0</v>
      </c>
      <c r="BD123" s="106">
        <f t="shared" si="530"/>
        <v>0</v>
      </c>
      <c r="BE123" s="106">
        <f t="shared" si="530"/>
        <v>0</v>
      </c>
      <c r="BF123" s="106">
        <f t="shared" si="530"/>
        <v>0</v>
      </c>
      <c r="BG123" s="106">
        <f t="shared" si="530"/>
        <v>0</v>
      </c>
      <c r="BH123" s="106">
        <f t="shared" si="530"/>
        <v>0</v>
      </c>
      <c r="BI123" s="106">
        <f t="shared" si="530"/>
        <v>0</v>
      </c>
      <c r="BJ123" s="106">
        <f t="shared" si="530"/>
        <v>0</v>
      </c>
    </row>
    <row r="124" ht="11.25" customHeight="1">
      <c r="A124" s="102" t="str">
        <f t="shared" si="16"/>
        <v/>
      </c>
      <c r="B124" s="103" t="str">
        <f t="shared" si="17"/>
        <v>#N/A</v>
      </c>
      <c r="C124" s="104" t="str">
        <f>IF(A124="","",IF(snowball,IF(($E$5-AY124)&lt;0,0,$E$5-AY124),0)+D124)</f>
        <v/>
      </c>
      <c r="D124" s="105"/>
      <c r="E124" s="106">
        <f t="shared" ref="E124:N124" si="531">AO124+BA124</f>
        <v>0</v>
      </c>
      <c r="F124" s="106">
        <f t="shared" si="531"/>
        <v>0</v>
      </c>
      <c r="G124" s="106">
        <f t="shared" si="531"/>
        <v>0</v>
      </c>
      <c r="H124" s="106">
        <f t="shared" si="531"/>
        <v>0</v>
      </c>
      <c r="I124" s="106">
        <f t="shared" si="531"/>
        <v>0</v>
      </c>
      <c r="J124" s="106">
        <f t="shared" si="531"/>
        <v>0</v>
      </c>
      <c r="K124" s="106">
        <f t="shared" si="531"/>
        <v>0</v>
      </c>
      <c r="L124" s="106">
        <f t="shared" si="531"/>
        <v>0</v>
      </c>
      <c r="M124" s="106">
        <f t="shared" si="531"/>
        <v>0</v>
      </c>
      <c r="N124" s="106">
        <f t="shared" si="531"/>
        <v>0</v>
      </c>
      <c r="P124" s="107">
        <f t="shared" si="11"/>
        <v>0</v>
      </c>
      <c r="R124" s="106">
        <f t="shared" ref="R124:AA124" si="532">IF(E$8=0,0,ROUND(R123-(E124-AC124),2))</f>
        <v>0</v>
      </c>
      <c r="S124" s="106">
        <f t="shared" si="532"/>
        <v>0</v>
      </c>
      <c r="T124" s="106">
        <f t="shared" si="532"/>
        <v>0</v>
      </c>
      <c r="U124" s="106">
        <f t="shared" si="532"/>
        <v>0</v>
      </c>
      <c r="V124" s="106">
        <f t="shared" si="532"/>
        <v>0</v>
      </c>
      <c r="W124" s="106">
        <f t="shared" si="532"/>
        <v>0</v>
      </c>
      <c r="X124" s="106">
        <f t="shared" si="532"/>
        <v>0</v>
      </c>
      <c r="Y124" s="106">
        <f t="shared" si="532"/>
        <v>0</v>
      </c>
      <c r="Z124" s="106">
        <f t="shared" si="532"/>
        <v>0</v>
      </c>
      <c r="AA124" s="106">
        <f t="shared" si="532"/>
        <v>0</v>
      </c>
      <c r="AC124" s="106">
        <f t="shared" ref="AC124:AL124" si="533">ROUND(R123*E$9/12,2)</f>
        <v>0</v>
      </c>
      <c r="AD124" s="106">
        <f t="shared" si="533"/>
        <v>0</v>
      </c>
      <c r="AE124" s="106">
        <f t="shared" si="533"/>
        <v>0</v>
      </c>
      <c r="AF124" s="106">
        <f t="shared" si="533"/>
        <v>0</v>
      </c>
      <c r="AG124" s="106">
        <f t="shared" si="533"/>
        <v>0</v>
      </c>
      <c r="AH124" s="106">
        <f t="shared" si="533"/>
        <v>0</v>
      </c>
      <c r="AI124" s="106">
        <f t="shared" si="533"/>
        <v>0</v>
      </c>
      <c r="AJ124" s="106">
        <f t="shared" si="533"/>
        <v>0</v>
      </c>
      <c r="AK124" s="106">
        <f t="shared" si="533"/>
        <v>0</v>
      </c>
      <c r="AL124" s="106">
        <f t="shared" si="533"/>
        <v>0</v>
      </c>
      <c r="AM124" s="106">
        <f t="shared" si="21"/>
        <v>0</v>
      </c>
      <c r="AO124" s="106">
        <f t="shared" ref="AO124:AX124" si="534">IF(R123&gt;0,IF((R123+AC124)&lt;E$10,R123+AC124,E$10),0)</f>
        <v>0</v>
      </c>
      <c r="AP124" s="106">
        <f t="shared" si="534"/>
        <v>0</v>
      </c>
      <c r="AQ124" s="106">
        <f t="shared" si="534"/>
        <v>0</v>
      </c>
      <c r="AR124" s="106">
        <f t="shared" si="534"/>
        <v>0</v>
      </c>
      <c r="AS124" s="106">
        <f t="shared" si="534"/>
        <v>0</v>
      </c>
      <c r="AT124" s="106">
        <f t="shared" si="534"/>
        <v>0</v>
      </c>
      <c r="AU124" s="106">
        <f t="shared" si="534"/>
        <v>0</v>
      </c>
      <c r="AV124" s="106">
        <f t="shared" si="534"/>
        <v>0</v>
      </c>
      <c r="AW124" s="106">
        <f t="shared" si="534"/>
        <v>0</v>
      </c>
      <c r="AX124" s="106">
        <f t="shared" si="534"/>
        <v>0</v>
      </c>
      <c r="AY124" s="106">
        <f t="shared" si="23"/>
        <v>0</v>
      </c>
      <c r="BA124" s="108">
        <f t="shared" si="24"/>
        <v>0</v>
      </c>
      <c r="BB124" s="106">
        <f t="shared" ref="BB124:BJ124" si="535">IF(S123&lt;=0,0,IF($C124&lt;=SUM($BA124:BA124),0,IF(AP124+$C124-SUM($BA124:BA124)&gt;S123+AD124,S123+AD124-AP124,$C124-SUM($BA124:BA124))))</f>
        <v>0</v>
      </c>
      <c r="BC124" s="106">
        <f t="shared" si="535"/>
        <v>0</v>
      </c>
      <c r="BD124" s="106">
        <f t="shared" si="535"/>
        <v>0</v>
      </c>
      <c r="BE124" s="106">
        <f t="shared" si="535"/>
        <v>0</v>
      </c>
      <c r="BF124" s="106">
        <f t="shared" si="535"/>
        <v>0</v>
      </c>
      <c r="BG124" s="106">
        <f t="shared" si="535"/>
        <v>0</v>
      </c>
      <c r="BH124" s="106">
        <f t="shared" si="535"/>
        <v>0</v>
      </c>
      <c r="BI124" s="106">
        <f t="shared" si="535"/>
        <v>0</v>
      </c>
      <c r="BJ124" s="106">
        <f t="shared" si="535"/>
        <v>0</v>
      </c>
    </row>
    <row r="125" ht="11.25" customHeight="1">
      <c r="A125" s="102" t="str">
        <f t="shared" si="16"/>
        <v/>
      </c>
      <c r="B125" s="103" t="str">
        <f t="shared" si="17"/>
        <v>#N/A</v>
      </c>
      <c r="C125" s="104" t="str">
        <f>IF(A125="","",IF(snowball,IF(($E$5-AY125)&lt;0,0,$E$5-AY125),0)+D125)</f>
        <v/>
      </c>
      <c r="D125" s="105"/>
      <c r="E125" s="106">
        <f t="shared" ref="E125:N125" si="536">AO125+BA125</f>
        <v>0</v>
      </c>
      <c r="F125" s="106">
        <f t="shared" si="536"/>
        <v>0</v>
      </c>
      <c r="G125" s="106">
        <f t="shared" si="536"/>
        <v>0</v>
      </c>
      <c r="H125" s="106">
        <f t="shared" si="536"/>
        <v>0</v>
      </c>
      <c r="I125" s="106">
        <f t="shared" si="536"/>
        <v>0</v>
      </c>
      <c r="J125" s="106">
        <f t="shared" si="536"/>
        <v>0</v>
      </c>
      <c r="K125" s="106">
        <f t="shared" si="536"/>
        <v>0</v>
      </c>
      <c r="L125" s="106">
        <f t="shared" si="536"/>
        <v>0</v>
      </c>
      <c r="M125" s="106">
        <f t="shared" si="536"/>
        <v>0</v>
      </c>
      <c r="N125" s="106">
        <f t="shared" si="536"/>
        <v>0</v>
      </c>
      <c r="P125" s="107">
        <f t="shared" si="11"/>
        <v>0</v>
      </c>
      <c r="R125" s="106">
        <f t="shared" ref="R125:AA125" si="537">IF(E$8=0,0,ROUND(R124-(E125-AC125),2))</f>
        <v>0</v>
      </c>
      <c r="S125" s="106">
        <f t="shared" si="537"/>
        <v>0</v>
      </c>
      <c r="T125" s="106">
        <f t="shared" si="537"/>
        <v>0</v>
      </c>
      <c r="U125" s="106">
        <f t="shared" si="537"/>
        <v>0</v>
      </c>
      <c r="V125" s="106">
        <f t="shared" si="537"/>
        <v>0</v>
      </c>
      <c r="W125" s="106">
        <f t="shared" si="537"/>
        <v>0</v>
      </c>
      <c r="X125" s="106">
        <f t="shared" si="537"/>
        <v>0</v>
      </c>
      <c r="Y125" s="106">
        <f t="shared" si="537"/>
        <v>0</v>
      </c>
      <c r="Z125" s="106">
        <f t="shared" si="537"/>
        <v>0</v>
      </c>
      <c r="AA125" s="106">
        <f t="shared" si="537"/>
        <v>0</v>
      </c>
      <c r="AC125" s="106">
        <f t="shared" ref="AC125:AL125" si="538">ROUND(R124*E$9/12,2)</f>
        <v>0</v>
      </c>
      <c r="AD125" s="106">
        <f t="shared" si="538"/>
        <v>0</v>
      </c>
      <c r="AE125" s="106">
        <f t="shared" si="538"/>
        <v>0</v>
      </c>
      <c r="AF125" s="106">
        <f t="shared" si="538"/>
        <v>0</v>
      </c>
      <c r="AG125" s="106">
        <f t="shared" si="538"/>
        <v>0</v>
      </c>
      <c r="AH125" s="106">
        <f t="shared" si="538"/>
        <v>0</v>
      </c>
      <c r="AI125" s="106">
        <f t="shared" si="538"/>
        <v>0</v>
      </c>
      <c r="AJ125" s="106">
        <f t="shared" si="538"/>
        <v>0</v>
      </c>
      <c r="AK125" s="106">
        <f t="shared" si="538"/>
        <v>0</v>
      </c>
      <c r="AL125" s="106">
        <f t="shared" si="538"/>
        <v>0</v>
      </c>
      <c r="AM125" s="106">
        <f t="shared" si="21"/>
        <v>0</v>
      </c>
      <c r="AO125" s="106">
        <f t="shared" ref="AO125:AX125" si="539">IF(R124&gt;0,IF((R124+AC125)&lt;E$10,R124+AC125,E$10),0)</f>
        <v>0</v>
      </c>
      <c r="AP125" s="106">
        <f t="shared" si="539"/>
        <v>0</v>
      </c>
      <c r="AQ125" s="106">
        <f t="shared" si="539"/>
        <v>0</v>
      </c>
      <c r="AR125" s="106">
        <f t="shared" si="539"/>
        <v>0</v>
      </c>
      <c r="AS125" s="106">
        <f t="shared" si="539"/>
        <v>0</v>
      </c>
      <c r="AT125" s="106">
        <f t="shared" si="539"/>
        <v>0</v>
      </c>
      <c r="AU125" s="106">
        <f t="shared" si="539"/>
        <v>0</v>
      </c>
      <c r="AV125" s="106">
        <f t="shared" si="539"/>
        <v>0</v>
      </c>
      <c r="AW125" s="106">
        <f t="shared" si="539"/>
        <v>0</v>
      </c>
      <c r="AX125" s="106">
        <f t="shared" si="539"/>
        <v>0</v>
      </c>
      <c r="AY125" s="106">
        <f t="shared" si="23"/>
        <v>0</v>
      </c>
      <c r="BA125" s="108">
        <f t="shared" si="24"/>
        <v>0</v>
      </c>
      <c r="BB125" s="106">
        <f t="shared" ref="BB125:BJ125" si="540">IF(S124&lt;=0,0,IF($C125&lt;=SUM($BA125:BA125),0,IF(AP125+$C125-SUM($BA125:BA125)&gt;S124+AD125,S124+AD125-AP125,$C125-SUM($BA125:BA125))))</f>
        <v>0</v>
      </c>
      <c r="BC125" s="106">
        <f t="shared" si="540"/>
        <v>0</v>
      </c>
      <c r="BD125" s="106">
        <f t="shared" si="540"/>
        <v>0</v>
      </c>
      <c r="BE125" s="106">
        <f t="shared" si="540"/>
        <v>0</v>
      </c>
      <c r="BF125" s="106">
        <f t="shared" si="540"/>
        <v>0</v>
      </c>
      <c r="BG125" s="106">
        <f t="shared" si="540"/>
        <v>0</v>
      </c>
      <c r="BH125" s="106">
        <f t="shared" si="540"/>
        <v>0</v>
      </c>
      <c r="BI125" s="106">
        <f t="shared" si="540"/>
        <v>0</v>
      </c>
      <c r="BJ125" s="106">
        <f t="shared" si="540"/>
        <v>0</v>
      </c>
    </row>
    <row r="126" ht="11.25" customHeight="1">
      <c r="A126" s="102" t="str">
        <f t="shared" si="16"/>
        <v/>
      </c>
      <c r="B126" s="103" t="str">
        <f t="shared" si="17"/>
        <v>#N/A</v>
      </c>
      <c r="C126" s="104" t="str">
        <f>IF(A126="","",IF(snowball,IF(($E$5-AY126)&lt;0,0,$E$5-AY126),0)+D126)</f>
        <v/>
      </c>
      <c r="D126" s="105"/>
      <c r="E126" s="106">
        <f t="shared" ref="E126:N126" si="541">AO126+BA126</f>
        <v>0</v>
      </c>
      <c r="F126" s="106">
        <f t="shared" si="541"/>
        <v>0</v>
      </c>
      <c r="G126" s="106">
        <f t="shared" si="541"/>
        <v>0</v>
      </c>
      <c r="H126" s="106">
        <f t="shared" si="541"/>
        <v>0</v>
      </c>
      <c r="I126" s="106">
        <f t="shared" si="541"/>
        <v>0</v>
      </c>
      <c r="J126" s="106">
        <f t="shared" si="541"/>
        <v>0</v>
      </c>
      <c r="K126" s="106">
        <f t="shared" si="541"/>
        <v>0</v>
      </c>
      <c r="L126" s="106">
        <f t="shared" si="541"/>
        <v>0</v>
      </c>
      <c r="M126" s="106">
        <f t="shared" si="541"/>
        <v>0</v>
      </c>
      <c r="N126" s="106">
        <f t="shared" si="541"/>
        <v>0</v>
      </c>
      <c r="P126" s="107">
        <f t="shared" si="11"/>
        <v>0</v>
      </c>
      <c r="R126" s="106">
        <f t="shared" ref="R126:AA126" si="542">IF(E$8=0,0,ROUND(R125-(E126-AC126),2))</f>
        <v>0</v>
      </c>
      <c r="S126" s="106">
        <f t="shared" si="542"/>
        <v>0</v>
      </c>
      <c r="T126" s="106">
        <f t="shared" si="542"/>
        <v>0</v>
      </c>
      <c r="U126" s="106">
        <f t="shared" si="542"/>
        <v>0</v>
      </c>
      <c r="V126" s="106">
        <f t="shared" si="542"/>
        <v>0</v>
      </c>
      <c r="W126" s="106">
        <f t="shared" si="542"/>
        <v>0</v>
      </c>
      <c r="X126" s="106">
        <f t="shared" si="542"/>
        <v>0</v>
      </c>
      <c r="Y126" s="106">
        <f t="shared" si="542"/>
        <v>0</v>
      </c>
      <c r="Z126" s="106">
        <f t="shared" si="542"/>
        <v>0</v>
      </c>
      <c r="AA126" s="106">
        <f t="shared" si="542"/>
        <v>0</v>
      </c>
      <c r="AC126" s="106">
        <f t="shared" ref="AC126:AL126" si="543">ROUND(R125*E$9/12,2)</f>
        <v>0</v>
      </c>
      <c r="AD126" s="106">
        <f t="shared" si="543"/>
        <v>0</v>
      </c>
      <c r="AE126" s="106">
        <f t="shared" si="543"/>
        <v>0</v>
      </c>
      <c r="AF126" s="106">
        <f t="shared" si="543"/>
        <v>0</v>
      </c>
      <c r="AG126" s="106">
        <f t="shared" si="543"/>
        <v>0</v>
      </c>
      <c r="AH126" s="106">
        <f t="shared" si="543"/>
        <v>0</v>
      </c>
      <c r="AI126" s="106">
        <f t="shared" si="543"/>
        <v>0</v>
      </c>
      <c r="AJ126" s="106">
        <f t="shared" si="543"/>
        <v>0</v>
      </c>
      <c r="AK126" s="106">
        <f t="shared" si="543"/>
        <v>0</v>
      </c>
      <c r="AL126" s="106">
        <f t="shared" si="543"/>
        <v>0</v>
      </c>
      <c r="AM126" s="106">
        <f t="shared" si="21"/>
        <v>0</v>
      </c>
      <c r="AO126" s="106">
        <f t="shared" ref="AO126:AX126" si="544">IF(R125&gt;0,IF((R125+AC126)&lt;E$10,R125+AC126,E$10),0)</f>
        <v>0</v>
      </c>
      <c r="AP126" s="106">
        <f t="shared" si="544"/>
        <v>0</v>
      </c>
      <c r="AQ126" s="106">
        <f t="shared" si="544"/>
        <v>0</v>
      </c>
      <c r="AR126" s="106">
        <f t="shared" si="544"/>
        <v>0</v>
      </c>
      <c r="AS126" s="106">
        <f t="shared" si="544"/>
        <v>0</v>
      </c>
      <c r="AT126" s="106">
        <f t="shared" si="544"/>
        <v>0</v>
      </c>
      <c r="AU126" s="106">
        <f t="shared" si="544"/>
        <v>0</v>
      </c>
      <c r="AV126" s="106">
        <f t="shared" si="544"/>
        <v>0</v>
      </c>
      <c r="AW126" s="106">
        <f t="shared" si="544"/>
        <v>0</v>
      </c>
      <c r="AX126" s="106">
        <f t="shared" si="544"/>
        <v>0</v>
      </c>
      <c r="AY126" s="106">
        <f t="shared" si="23"/>
        <v>0</v>
      </c>
      <c r="BA126" s="108">
        <f t="shared" si="24"/>
        <v>0</v>
      </c>
      <c r="BB126" s="106">
        <f t="shared" ref="BB126:BJ126" si="545">IF(S125&lt;=0,0,IF($C126&lt;=SUM($BA126:BA126),0,IF(AP126+$C126-SUM($BA126:BA126)&gt;S125+AD126,S125+AD126-AP126,$C126-SUM($BA126:BA126))))</f>
        <v>0</v>
      </c>
      <c r="BC126" s="106">
        <f t="shared" si="545"/>
        <v>0</v>
      </c>
      <c r="BD126" s="106">
        <f t="shared" si="545"/>
        <v>0</v>
      </c>
      <c r="BE126" s="106">
        <f t="shared" si="545"/>
        <v>0</v>
      </c>
      <c r="BF126" s="106">
        <f t="shared" si="545"/>
        <v>0</v>
      </c>
      <c r="BG126" s="106">
        <f t="shared" si="545"/>
        <v>0</v>
      </c>
      <c r="BH126" s="106">
        <f t="shared" si="545"/>
        <v>0</v>
      </c>
      <c r="BI126" s="106">
        <f t="shared" si="545"/>
        <v>0</v>
      </c>
      <c r="BJ126" s="106">
        <f t="shared" si="545"/>
        <v>0</v>
      </c>
    </row>
    <row r="127" ht="11.25" customHeight="1">
      <c r="A127" s="102" t="str">
        <f t="shared" si="16"/>
        <v/>
      </c>
      <c r="B127" s="103" t="str">
        <f t="shared" si="17"/>
        <v>#N/A</v>
      </c>
      <c r="C127" s="104" t="str">
        <f>IF(A127="","",IF(snowball,IF(($E$5-AY127)&lt;0,0,$E$5-AY127),0)+D127)</f>
        <v/>
      </c>
      <c r="D127" s="105"/>
      <c r="E127" s="106">
        <f t="shared" ref="E127:N127" si="546">AO127+BA127</f>
        <v>0</v>
      </c>
      <c r="F127" s="106">
        <f t="shared" si="546"/>
        <v>0</v>
      </c>
      <c r="G127" s="106">
        <f t="shared" si="546"/>
        <v>0</v>
      </c>
      <c r="H127" s="106">
        <f t="shared" si="546"/>
        <v>0</v>
      </c>
      <c r="I127" s="106">
        <f t="shared" si="546"/>
        <v>0</v>
      </c>
      <c r="J127" s="106">
        <f t="shared" si="546"/>
        <v>0</v>
      </c>
      <c r="K127" s="106">
        <f t="shared" si="546"/>
        <v>0</v>
      </c>
      <c r="L127" s="106">
        <f t="shared" si="546"/>
        <v>0</v>
      </c>
      <c r="M127" s="106">
        <f t="shared" si="546"/>
        <v>0</v>
      </c>
      <c r="N127" s="106">
        <f t="shared" si="546"/>
        <v>0</v>
      </c>
      <c r="P127" s="107">
        <f t="shared" si="11"/>
        <v>0</v>
      </c>
      <c r="R127" s="106">
        <f t="shared" ref="R127:AA127" si="547">IF(E$8=0,0,ROUND(R126-(E127-AC127),2))</f>
        <v>0</v>
      </c>
      <c r="S127" s="106">
        <f t="shared" si="547"/>
        <v>0</v>
      </c>
      <c r="T127" s="106">
        <f t="shared" si="547"/>
        <v>0</v>
      </c>
      <c r="U127" s="106">
        <f t="shared" si="547"/>
        <v>0</v>
      </c>
      <c r="V127" s="106">
        <f t="shared" si="547"/>
        <v>0</v>
      </c>
      <c r="W127" s="106">
        <f t="shared" si="547"/>
        <v>0</v>
      </c>
      <c r="X127" s="106">
        <f t="shared" si="547"/>
        <v>0</v>
      </c>
      <c r="Y127" s="106">
        <f t="shared" si="547"/>
        <v>0</v>
      </c>
      <c r="Z127" s="106">
        <f t="shared" si="547"/>
        <v>0</v>
      </c>
      <c r="AA127" s="106">
        <f t="shared" si="547"/>
        <v>0</v>
      </c>
      <c r="AC127" s="106">
        <f t="shared" ref="AC127:AL127" si="548">ROUND(R126*E$9/12,2)</f>
        <v>0</v>
      </c>
      <c r="AD127" s="106">
        <f t="shared" si="548"/>
        <v>0</v>
      </c>
      <c r="AE127" s="106">
        <f t="shared" si="548"/>
        <v>0</v>
      </c>
      <c r="AF127" s="106">
        <f t="shared" si="548"/>
        <v>0</v>
      </c>
      <c r="AG127" s="106">
        <f t="shared" si="548"/>
        <v>0</v>
      </c>
      <c r="AH127" s="106">
        <f t="shared" si="548"/>
        <v>0</v>
      </c>
      <c r="AI127" s="106">
        <f t="shared" si="548"/>
        <v>0</v>
      </c>
      <c r="AJ127" s="106">
        <f t="shared" si="548"/>
        <v>0</v>
      </c>
      <c r="AK127" s="106">
        <f t="shared" si="548"/>
        <v>0</v>
      </c>
      <c r="AL127" s="106">
        <f t="shared" si="548"/>
        <v>0</v>
      </c>
      <c r="AM127" s="106">
        <f t="shared" si="21"/>
        <v>0</v>
      </c>
      <c r="AO127" s="106">
        <f t="shared" ref="AO127:AX127" si="549">IF(R126&gt;0,IF((R126+AC127)&lt;E$10,R126+AC127,E$10),0)</f>
        <v>0</v>
      </c>
      <c r="AP127" s="106">
        <f t="shared" si="549"/>
        <v>0</v>
      </c>
      <c r="AQ127" s="106">
        <f t="shared" si="549"/>
        <v>0</v>
      </c>
      <c r="AR127" s="106">
        <f t="shared" si="549"/>
        <v>0</v>
      </c>
      <c r="AS127" s="106">
        <f t="shared" si="549"/>
        <v>0</v>
      </c>
      <c r="AT127" s="106">
        <f t="shared" si="549"/>
        <v>0</v>
      </c>
      <c r="AU127" s="106">
        <f t="shared" si="549"/>
        <v>0</v>
      </c>
      <c r="AV127" s="106">
        <f t="shared" si="549"/>
        <v>0</v>
      </c>
      <c r="AW127" s="106">
        <f t="shared" si="549"/>
        <v>0</v>
      </c>
      <c r="AX127" s="106">
        <f t="shared" si="549"/>
        <v>0</v>
      </c>
      <c r="AY127" s="106">
        <f t="shared" si="23"/>
        <v>0</v>
      </c>
      <c r="BA127" s="108">
        <f t="shared" si="24"/>
        <v>0</v>
      </c>
      <c r="BB127" s="106">
        <f t="shared" ref="BB127:BJ127" si="550">IF(S126&lt;=0,0,IF($C127&lt;=SUM($BA127:BA127),0,IF(AP127+$C127-SUM($BA127:BA127)&gt;S126+AD127,S126+AD127-AP127,$C127-SUM($BA127:BA127))))</f>
        <v>0</v>
      </c>
      <c r="BC127" s="106">
        <f t="shared" si="550"/>
        <v>0</v>
      </c>
      <c r="BD127" s="106">
        <f t="shared" si="550"/>
        <v>0</v>
      </c>
      <c r="BE127" s="106">
        <f t="shared" si="550"/>
        <v>0</v>
      </c>
      <c r="BF127" s="106">
        <f t="shared" si="550"/>
        <v>0</v>
      </c>
      <c r="BG127" s="106">
        <f t="shared" si="550"/>
        <v>0</v>
      </c>
      <c r="BH127" s="106">
        <f t="shared" si="550"/>
        <v>0</v>
      </c>
      <c r="BI127" s="106">
        <f t="shared" si="550"/>
        <v>0</v>
      </c>
      <c r="BJ127" s="106">
        <f t="shared" si="550"/>
        <v>0</v>
      </c>
    </row>
    <row r="128" ht="11.25" customHeight="1">
      <c r="A128" s="102" t="str">
        <f t="shared" si="16"/>
        <v/>
      </c>
      <c r="B128" s="103" t="str">
        <f t="shared" si="17"/>
        <v>#N/A</v>
      </c>
      <c r="C128" s="104" t="str">
        <f>IF(A128="","",IF(snowball,IF(($E$5-AY128)&lt;0,0,$E$5-AY128),0)+D128)</f>
        <v/>
      </c>
      <c r="D128" s="105"/>
      <c r="E128" s="106">
        <f t="shared" ref="E128:N128" si="551">AO128+BA128</f>
        <v>0</v>
      </c>
      <c r="F128" s="106">
        <f t="shared" si="551"/>
        <v>0</v>
      </c>
      <c r="G128" s="106">
        <f t="shared" si="551"/>
        <v>0</v>
      </c>
      <c r="H128" s="106">
        <f t="shared" si="551"/>
        <v>0</v>
      </c>
      <c r="I128" s="106">
        <f t="shared" si="551"/>
        <v>0</v>
      </c>
      <c r="J128" s="106">
        <f t="shared" si="551"/>
        <v>0</v>
      </c>
      <c r="K128" s="106">
        <f t="shared" si="551"/>
        <v>0</v>
      </c>
      <c r="L128" s="106">
        <f t="shared" si="551"/>
        <v>0</v>
      </c>
      <c r="M128" s="106">
        <f t="shared" si="551"/>
        <v>0</v>
      </c>
      <c r="N128" s="106">
        <f t="shared" si="551"/>
        <v>0</v>
      </c>
      <c r="P128" s="107">
        <f t="shared" si="11"/>
        <v>0</v>
      </c>
      <c r="R128" s="106">
        <f t="shared" ref="R128:AA128" si="552">IF(E$8=0,0,ROUND(R127-(E128-AC128),2))</f>
        <v>0</v>
      </c>
      <c r="S128" s="106">
        <f t="shared" si="552"/>
        <v>0</v>
      </c>
      <c r="T128" s="106">
        <f t="shared" si="552"/>
        <v>0</v>
      </c>
      <c r="U128" s="106">
        <f t="shared" si="552"/>
        <v>0</v>
      </c>
      <c r="V128" s="106">
        <f t="shared" si="552"/>
        <v>0</v>
      </c>
      <c r="W128" s="106">
        <f t="shared" si="552"/>
        <v>0</v>
      </c>
      <c r="X128" s="106">
        <f t="shared" si="552"/>
        <v>0</v>
      </c>
      <c r="Y128" s="106">
        <f t="shared" si="552"/>
        <v>0</v>
      </c>
      <c r="Z128" s="106">
        <f t="shared" si="552"/>
        <v>0</v>
      </c>
      <c r="AA128" s="106">
        <f t="shared" si="552"/>
        <v>0</v>
      </c>
      <c r="AC128" s="106">
        <f t="shared" ref="AC128:AL128" si="553">ROUND(R127*E$9/12,2)</f>
        <v>0</v>
      </c>
      <c r="AD128" s="106">
        <f t="shared" si="553"/>
        <v>0</v>
      </c>
      <c r="AE128" s="106">
        <f t="shared" si="553"/>
        <v>0</v>
      </c>
      <c r="AF128" s="106">
        <f t="shared" si="553"/>
        <v>0</v>
      </c>
      <c r="AG128" s="106">
        <f t="shared" si="553"/>
        <v>0</v>
      </c>
      <c r="AH128" s="106">
        <f t="shared" si="553"/>
        <v>0</v>
      </c>
      <c r="AI128" s="106">
        <f t="shared" si="553"/>
        <v>0</v>
      </c>
      <c r="AJ128" s="106">
        <f t="shared" si="553"/>
        <v>0</v>
      </c>
      <c r="AK128" s="106">
        <f t="shared" si="553"/>
        <v>0</v>
      </c>
      <c r="AL128" s="106">
        <f t="shared" si="553"/>
        <v>0</v>
      </c>
      <c r="AM128" s="106">
        <f t="shared" si="21"/>
        <v>0</v>
      </c>
      <c r="AO128" s="106">
        <f t="shared" ref="AO128:AX128" si="554">IF(R127&gt;0,IF((R127+AC128)&lt;E$10,R127+AC128,E$10),0)</f>
        <v>0</v>
      </c>
      <c r="AP128" s="106">
        <f t="shared" si="554"/>
        <v>0</v>
      </c>
      <c r="AQ128" s="106">
        <f t="shared" si="554"/>
        <v>0</v>
      </c>
      <c r="AR128" s="106">
        <f t="shared" si="554"/>
        <v>0</v>
      </c>
      <c r="AS128" s="106">
        <f t="shared" si="554"/>
        <v>0</v>
      </c>
      <c r="AT128" s="106">
        <f t="shared" si="554"/>
        <v>0</v>
      </c>
      <c r="AU128" s="106">
        <f t="shared" si="554"/>
        <v>0</v>
      </c>
      <c r="AV128" s="106">
        <f t="shared" si="554"/>
        <v>0</v>
      </c>
      <c r="AW128" s="106">
        <f t="shared" si="554"/>
        <v>0</v>
      </c>
      <c r="AX128" s="106">
        <f t="shared" si="554"/>
        <v>0</v>
      </c>
      <c r="AY128" s="106">
        <f t="shared" si="23"/>
        <v>0</v>
      </c>
      <c r="BA128" s="108">
        <f t="shared" si="24"/>
        <v>0</v>
      </c>
      <c r="BB128" s="106">
        <f t="shared" ref="BB128:BJ128" si="555">IF(S127&lt;=0,0,IF($C128&lt;=SUM($BA128:BA128),0,IF(AP128+$C128-SUM($BA128:BA128)&gt;S127+AD128,S127+AD128-AP128,$C128-SUM($BA128:BA128))))</f>
        <v>0</v>
      </c>
      <c r="BC128" s="106">
        <f t="shared" si="555"/>
        <v>0</v>
      </c>
      <c r="BD128" s="106">
        <f t="shared" si="555"/>
        <v>0</v>
      </c>
      <c r="BE128" s="106">
        <f t="shared" si="555"/>
        <v>0</v>
      </c>
      <c r="BF128" s="106">
        <f t="shared" si="555"/>
        <v>0</v>
      </c>
      <c r="BG128" s="106">
        <f t="shared" si="555"/>
        <v>0</v>
      </c>
      <c r="BH128" s="106">
        <f t="shared" si="555"/>
        <v>0</v>
      </c>
      <c r="BI128" s="106">
        <f t="shared" si="555"/>
        <v>0</v>
      </c>
      <c r="BJ128" s="106">
        <f t="shared" si="555"/>
        <v>0</v>
      </c>
    </row>
    <row r="129" ht="11.25" customHeight="1">
      <c r="A129" s="102" t="str">
        <f t="shared" si="16"/>
        <v/>
      </c>
      <c r="B129" s="103" t="str">
        <f t="shared" si="17"/>
        <v>#N/A</v>
      </c>
      <c r="C129" s="104" t="str">
        <f>IF(A129="","",IF(snowball,IF(($E$5-AY129)&lt;0,0,$E$5-AY129),0)+D129)</f>
        <v/>
      </c>
      <c r="D129" s="105"/>
      <c r="E129" s="106">
        <f t="shared" ref="E129:N129" si="556">AO129+BA129</f>
        <v>0</v>
      </c>
      <c r="F129" s="106">
        <f t="shared" si="556"/>
        <v>0</v>
      </c>
      <c r="G129" s="106">
        <f t="shared" si="556"/>
        <v>0</v>
      </c>
      <c r="H129" s="106">
        <f t="shared" si="556"/>
        <v>0</v>
      </c>
      <c r="I129" s="106">
        <f t="shared" si="556"/>
        <v>0</v>
      </c>
      <c r="J129" s="106">
        <f t="shared" si="556"/>
        <v>0</v>
      </c>
      <c r="K129" s="106">
        <f t="shared" si="556"/>
        <v>0</v>
      </c>
      <c r="L129" s="106">
        <f t="shared" si="556"/>
        <v>0</v>
      </c>
      <c r="M129" s="106">
        <f t="shared" si="556"/>
        <v>0</v>
      </c>
      <c r="N129" s="106">
        <f t="shared" si="556"/>
        <v>0</v>
      </c>
      <c r="P129" s="107">
        <f t="shared" si="11"/>
        <v>0</v>
      </c>
      <c r="R129" s="106">
        <f t="shared" ref="R129:AA129" si="557">IF(E$8=0,0,ROUND(R128-(E129-AC129),2))</f>
        <v>0</v>
      </c>
      <c r="S129" s="106">
        <f t="shared" si="557"/>
        <v>0</v>
      </c>
      <c r="T129" s="106">
        <f t="shared" si="557"/>
        <v>0</v>
      </c>
      <c r="U129" s="106">
        <f t="shared" si="557"/>
        <v>0</v>
      </c>
      <c r="V129" s="106">
        <f t="shared" si="557"/>
        <v>0</v>
      </c>
      <c r="W129" s="106">
        <f t="shared" si="557"/>
        <v>0</v>
      </c>
      <c r="X129" s="106">
        <f t="shared" si="557"/>
        <v>0</v>
      </c>
      <c r="Y129" s="106">
        <f t="shared" si="557"/>
        <v>0</v>
      </c>
      <c r="Z129" s="106">
        <f t="shared" si="557"/>
        <v>0</v>
      </c>
      <c r="AA129" s="106">
        <f t="shared" si="557"/>
        <v>0</v>
      </c>
      <c r="AC129" s="106">
        <f t="shared" ref="AC129:AL129" si="558">ROUND(R128*E$9/12,2)</f>
        <v>0</v>
      </c>
      <c r="AD129" s="106">
        <f t="shared" si="558"/>
        <v>0</v>
      </c>
      <c r="AE129" s="106">
        <f t="shared" si="558"/>
        <v>0</v>
      </c>
      <c r="AF129" s="106">
        <f t="shared" si="558"/>
        <v>0</v>
      </c>
      <c r="AG129" s="106">
        <f t="shared" si="558"/>
        <v>0</v>
      </c>
      <c r="AH129" s="106">
        <f t="shared" si="558"/>
        <v>0</v>
      </c>
      <c r="AI129" s="106">
        <f t="shared" si="558"/>
        <v>0</v>
      </c>
      <c r="AJ129" s="106">
        <f t="shared" si="558"/>
        <v>0</v>
      </c>
      <c r="AK129" s="106">
        <f t="shared" si="558"/>
        <v>0</v>
      </c>
      <c r="AL129" s="106">
        <f t="shared" si="558"/>
        <v>0</v>
      </c>
      <c r="AM129" s="106">
        <f t="shared" si="21"/>
        <v>0</v>
      </c>
      <c r="AO129" s="106">
        <f t="shared" ref="AO129:AX129" si="559">IF(R128&gt;0,IF((R128+AC129)&lt;E$10,R128+AC129,E$10),0)</f>
        <v>0</v>
      </c>
      <c r="AP129" s="106">
        <f t="shared" si="559"/>
        <v>0</v>
      </c>
      <c r="AQ129" s="106">
        <f t="shared" si="559"/>
        <v>0</v>
      </c>
      <c r="AR129" s="106">
        <f t="shared" si="559"/>
        <v>0</v>
      </c>
      <c r="AS129" s="106">
        <f t="shared" si="559"/>
        <v>0</v>
      </c>
      <c r="AT129" s="106">
        <f t="shared" si="559"/>
        <v>0</v>
      </c>
      <c r="AU129" s="106">
        <f t="shared" si="559"/>
        <v>0</v>
      </c>
      <c r="AV129" s="106">
        <f t="shared" si="559"/>
        <v>0</v>
      </c>
      <c r="AW129" s="106">
        <f t="shared" si="559"/>
        <v>0</v>
      </c>
      <c r="AX129" s="106">
        <f t="shared" si="559"/>
        <v>0</v>
      </c>
      <c r="AY129" s="106">
        <f t="shared" si="23"/>
        <v>0</v>
      </c>
      <c r="BA129" s="108">
        <f t="shared" si="24"/>
        <v>0</v>
      </c>
      <c r="BB129" s="106">
        <f t="shared" ref="BB129:BJ129" si="560">IF(S128&lt;=0,0,IF($C129&lt;=SUM($BA129:BA129),0,IF(AP129+$C129-SUM($BA129:BA129)&gt;S128+AD129,S128+AD129-AP129,$C129-SUM($BA129:BA129))))</f>
        <v>0</v>
      </c>
      <c r="BC129" s="106">
        <f t="shared" si="560"/>
        <v>0</v>
      </c>
      <c r="BD129" s="106">
        <f t="shared" si="560"/>
        <v>0</v>
      </c>
      <c r="BE129" s="106">
        <f t="shared" si="560"/>
        <v>0</v>
      </c>
      <c r="BF129" s="106">
        <f t="shared" si="560"/>
        <v>0</v>
      </c>
      <c r="BG129" s="106">
        <f t="shared" si="560"/>
        <v>0</v>
      </c>
      <c r="BH129" s="106">
        <f t="shared" si="560"/>
        <v>0</v>
      </c>
      <c r="BI129" s="106">
        <f t="shared" si="560"/>
        <v>0</v>
      </c>
      <c r="BJ129" s="106">
        <f t="shared" si="560"/>
        <v>0</v>
      </c>
    </row>
    <row r="130" ht="11.25" customHeight="1">
      <c r="A130" s="102" t="str">
        <f t="shared" si="16"/>
        <v/>
      </c>
      <c r="B130" s="103" t="str">
        <f t="shared" si="17"/>
        <v>#N/A</v>
      </c>
      <c r="C130" s="104" t="str">
        <f>IF(A130="","",IF(snowball,IF(($E$5-AY130)&lt;0,0,$E$5-AY130),0)+D130)</f>
        <v/>
      </c>
      <c r="D130" s="105"/>
      <c r="E130" s="106">
        <f t="shared" ref="E130:N130" si="561">AO130+BA130</f>
        <v>0</v>
      </c>
      <c r="F130" s="106">
        <f t="shared" si="561"/>
        <v>0</v>
      </c>
      <c r="G130" s="106">
        <f t="shared" si="561"/>
        <v>0</v>
      </c>
      <c r="H130" s="106">
        <f t="shared" si="561"/>
        <v>0</v>
      </c>
      <c r="I130" s="106">
        <f t="shared" si="561"/>
        <v>0</v>
      </c>
      <c r="J130" s="106">
        <f t="shared" si="561"/>
        <v>0</v>
      </c>
      <c r="K130" s="106">
        <f t="shared" si="561"/>
        <v>0</v>
      </c>
      <c r="L130" s="106">
        <f t="shared" si="561"/>
        <v>0</v>
      </c>
      <c r="M130" s="106">
        <f t="shared" si="561"/>
        <v>0</v>
      </c>
      <c r="N130" s="106">
        <f t="shared" si="561"/>
        <v>0</v>
      </c>
      <c r="P130" s="107">
        <f t="shared" si="11"/>
        <v>0</v>
      </c>
      <c r="R130" s="106">
        <f t="shared" ref="R130:AA130" si="562">IF(E$8=0,0,ROUND(R129-(E130-AC130),2))</f>
        <v>0</v>
      </c>
      <c r="S130" s="106">
        <f t="shared" si="562"/>
        <v>0</v>
      </c>
      <c r="T130" s="106">
        <f t="shared" si="562"/>
        <v>0</v>
      </c>
      <c r="U130" s="106">
        <f t="shared" si="562"/>
        <v>0</v>
      </c>
      <c r="V130" s="106">
        <f t="shared" si="562"/>
        <v>0</v>
      </c>
      <c r="W130" s="106">
        <f t="shared" si="562"/>
        <v>0</v>
      </c>
      <c r="X130" s="106">
        <f t="shared" si="562"/>
        <v>0</v>
      </c>
      <c r="Y130" s="106">
        <f t="shared" si="562"/>
        <v>0</v>
      </c>
      <c r="Z130" s="106">
        <f t="shared" si="562"/>
        <v>0</v>
      </c>
      <c r="AA130" s="106">
        <f t="shared" si="562"/>
        <v>0</v>
      </c>
      <c r="AC130" s="106">
        <f t="shared" ref="AC130:AL130" si="563">ROUND(R129*E$9/12,2)</f>
        <v>0</v>
      </c>
      <c r="AD130" s="106">
        <f t="shared" si="563"/>
        <v>0</v>
      </c>
      <c r="AE130" s="106">
        <f t="shared" si="563"/>
        <v>0</v>
      </c>
      <c r="AF130" s="106">
        <f t="shared" si="563"/>
        <v>0</v>
      </c>
      <c r="AG130" s="106">
        <f t="shared" si="563"/>
        <v>0</v>
      </c>
      <c r="AH130" s="106">
        <f t="shared" si="563"/>
        <v>0</v>
      </c>
      <c r="AI130" s="106">
        <f t="shared" si="563"/>
        <v>0</v>
      </c>
      <c r="AJ130" s="106">
        <f t="shared" si="563"/>
        <v>0</v>
      </c>
      <c r="AK130" s="106">
        <f t="shared" si="563"/>
        <v>0</v>
      </c>
      <c r="AL130" s="106">
        <f t="shared" si="563"/>
        <v>0</v>
      </c>
      <c r="AM130" s="106">
        <f t="shared" si="21"/>
        <v>0</v>
      </c>
      <c r="AO130" s="106">
        <f t="shared" ref="AO130:AX130" si="564">IF(R129&gt;0,IF((R129+AC130)&lt;E$10,R129+AC130,E$10),0)</f>
        <v>0</v>
      </c>
      <c r="AP130" s="106">
        <f t="shared" si="564"/>
        <v>0</v>
      </c>
      <c r="AQ130" s="106">
        <f t="shared" si="564"/>
        <v>0</v>
      </c>
      <c r="AR130" s="106">
        <f t="shared" si="564"/>
        <v>0</v>
      </c>
      <c r="AS130" s="106">
        <f t="shared" si="564"/>
        <v>0</v>
      </c>
      <c r="AT130" s="106">
        <f t="shared" si="564"/>
        <v>0</v>
      </c>
      <c r="AU130" s="106">
        <f t="shared" si="564"/>
        <v>0</v>
      </c>
      <c r="AV130" s="106">
        <f t="shared" si="564"/>
        <v>0</v>
      </c>
      <c r="AW130" s="106">
        <f t="shared" si="564"/>
        <v>0</v>
      </c>
      <c r="AX130" s="106">
        <f t="shared" si="564"/>
        <v>0</v>
      </c>
      <c r="AY130" s="106">
        <f t="shared" si="23"/>
        <v>0</v>
      </c>
      <c r="BA130" s="108">
        <f t="shared" si="24"/>
        <v>0</v>
      </c>
      <c r="BB130" s="106">
        <f t="shared" ref="BB130:BJ130" si="565">IF(S129&lt;=0,0,IF($C130&lt;=SUM($BA130:BA130),0,IF(AP130+$C130-SUM($BA130:BA130)&gt;S129+AD130,S129+AD130-AP130,$C130-SUM($BA130:BA130))))</f>
        <v>0</v>
      </c>
      <c r="BC130" s="106">
        <f t="shared" si="565"/>
        <v>0</v>
      </c>
      <c r="BD130" s="106">
        <f t="shared" si="565"/>
        <v>0</v>
      </c>
      <c r="BE130" s="106">
        <f t="shared" si="565"/>
        <v>0</v>
      </c>
      <c r="BF130" s="106">
        <f t="shared" si="565"/>
        <v>0</v>
      </c>
      <c r="BG130" s="106">
        <f t="shared" si="565"/>
        <v>0</v>
      </c>
      <c r="BH130" s="106">
        <f t="shared" si="565"/>
        <v>0</v>
      </c>
      <c r="BI130" s="106">
        <f t="shared" si="565"/>
        <v>0</v>
      </c>
      <c r="BJ130" s="106">
        <f t="shared" si="565"/>
        <v>0</v>
      </c>
    </row>
    <row r="131" ht="11.25" customHeight="1">
      <c r="A131" s="102" t="str">
        <f t="shared" si="16"/>
        <v/>
      </c>
      <c r="B131" s="103" t="str">
        <f t="shared" si="17"/>
        <v>#N/A</v>
      </c>
      <c r="C131" s="104" t="str">
        <f>IF(A131="","",IF(snowball,IF(($E$5-AY131)&lt;0,0,$E$5-AY131),0)+D131)</f>
        <v/>
      </c>
      <c r="D131" s="105"/>
      <c r="E131" s="106">
        <f t="shared" ref="E131:N131" si="566">AO131+BA131</f>
        <v>0</v>
      </c>
      <c r="F131" s="106">
        <f t="shared" si="566"/>
        <v>0</v>
      </c>
      <c r="G131" s="106">
        <f t="shared" si="566"/>
        <v>0</v>
      </c>
      <c r="H131" s="106">
        <f t="shared" si="566"/>
        <v>0</v>
      </c>
      <c r="I131" s="106">
        <f t="shared" si="566"/>
        <v>0</v>
      </c>
      <c r="J131" s="106">
        <f t="shared" si="566"/>
        <v>0</v>
      </c>
      <c r="K131" s="106">
        <f t="shared" si="566"/>
        <v>0</v>
      </c>
      <c r="L131" s="106">
        <f t="shared" si="566"/>
        <v>0</v>
      </c>
      <c r="M131" s="106">
        <f t="shared" si="566"/>
        <v>0</v>
      </c>
      <c r="N131" s="106">
        <f t="shared" si="566"/>
        <v>0</v>
      </c>
      <c r="P131" s="107">
        <f t="shared" si="11"/>
        <v>0</v>
      </c>
      <c r="R131" s="106">
        <f t="shared" ref="R131:AA131" si="567">IF(E$8=0,0,ROUND(R130-(E131-AC131),2))</f>
        <v>0</v>
      </c>
      <c r="S131" s="106">
        <f t="shared" si="567"/>
        <v>0</v>
      </c>
      <c r="T131" s="106">
        <f t="shared" si="567"/>
        <v>0</v>
      </c>
      <c r="U131" s="106">
        <f t="shared" si="567"/>
        <v>0</v>
      </c>
      <c r="V131" s="106">
        <f t="shared" si="567"/>
        <v>0</v>
      </c>
      <c r="W131" s="106">
        <f t="shared" si="567"/>
        <v>0</v>
      </c>
      <c r="X131" s="106">
        <f t="shared" si="567"/>
        <v>0</v>
      </c>
      <c r="Y131" s="106">
        <f t="shared" si="567"/>
        <v>0</v>
      </c>
      <c r="Z131" s="106">
        <f t="shared" si="567"/>
        <v>0</v>
      </c>
      <c r="AA131" s="106">
        <f t="shared" si="567"/>
        <v>0</v>
      </c>
      <c r="AC131" s="106">
        <f t="shared" ref="AC131:AL131" si="568">ROUND(R130*E$9/12,2)</f>
        <v>0</v>
      </c>
      <c r="AD131" s="106">
        <f t="shared" si="568"/>
        <v>0</v>
      </c>
      <c r="AE131" s="106">
        <f t="shared" si="568"/>
        <v>0</v>
      </c>
      <c r="AF131" s="106">
        <f t="shared" si="568"/>
        <v>0</v>
      </c>
      <c r="AG131" s="106">
        <f t="shared" si="568"/>
        <v>0</v>
      </c>
      <c r="AH131" s="106">
        <f t="shared" si="568"/>
        <v>0</v>
      </c>
      <c r="AI131" s="106">
        <f t="shared" si="568"/>
        <v>0</v>
      </c>
      <c r="AJ131" s="106">
        <f t="shared" si="568"/>
        <v>0</v>
      </c>
      <c r="AK131" s="106">
        <f t="shared" si="568"/>
        <v>0</v>
      </c>
      <c r="AL131" s="106">
        <f t="shared" si="568"/>
        <v>0</v>
      </c>
      <c r="AM131" s="106">
        <f t="shared" si="21"/>
        <v>0</v>
      </c>
      <c r="AO131" s="106">
        <f t="shared" ref="AO131:AX131" si="569">IF(R130&gt;0,IF((R130+AC131)&lt;E$10,R130+AC131,E$10),0)</f>
        <v>0</v>
      </c>
      <c r="AP131" s="106">
        <f t="shared" si="569"/>
        <v>0</v>
      </c>
      <c r="AQ131" s="106">
        <f t="shared" si="569"/>
        <v>0</v>
      </c>
      <c r="AR131" s="106">
        <f t="shared" si="569"/>
        <v>0</v>
      </c>
      <c r="AS131" s="106">
        <f t="shared" si="569"/>
        <v>0</v>
      </c>
      <c r="AT131" s="106">
        <f t="shared" si="569"/>
        <v>0</v>
      </c>
      <c r="AU131" s="106">
        <f t="shared" si="569"/>
        <v>0</v>
      </c>
      <c r="AV131" s="106">
        <f t="shared" si="569"/>
        <v>0</v>
      </c>
      <c r="AW131" s="106">
        <f t="shared" si="569"/>
        <v>0</v>
      </c>
      <c r="AX131" s="106">
        <f t="shared" si="569"/>
        <v>0</v>
      </c>
      <c r="AY131" s="106">
        <f t="shared" si="23"/>
        <v>0</v>
      </c>
      <c r="BA131" s="108">
        <f t="shared" si="24"/>
        <v>0</v>
      </c>
      <c r="BB131" s="106">
        <f t="shared" ref="BB131:BJ131" si="570">IF(S130&lt;=0,0,IF($C131&lt;=SUM($BA131:BA131),0,IF(AP131+$C131-SUM($BA131:BA131)&gt;S130+AD131,S130+AD131-AP131,$C131-SUM($BA131:BA131))))</f>
        <v>0</v>
      </c>
      <c r="BC131" s="106">
        <f t="shared" si="570"/>
        <v>0</v>
      </c>
      <c r="BD131" s="106">
        <f t="shared" si="570"/>
        <v>0</v>
      </c>
      <c r="BE131" s="106">
        <f t="shared" si="570"/>
        <v>0</v>
      </c>
      <c r="BF131" s="106">
        <f t="shared" si="570"/>
        <v>0</v>
      </c>
      <c r="BG131" s="106">
        <f t="shared" si="570"/>
        <v>0</v>
      </c>
      <c r="BH131" s="106">
        <f t="shared" si="570"/>
        <v>0</v>
      </c>
      <c r="BI131" s="106">
        <f t="shared" si="570"/>
        <v>0</v>
      </c>
      <c r="BJ131" s="106">
        <f t="shared" si="570"/>
        <v>0</v>
      </c>
    </row>
    <row r="132" ht="11.25" customHeight="1">
      <c r="A132" s="102" t="str">
        <f t="shared" si="16"/>
        <v/>
      </c>
      <c r="B132" s="103" t="str">
        <f t="shared" si="17"/>
        <v>#N/A</v>
      </c>
      <c r="C132" s="104" t="str">
        <f>IF(A132="","",IF(snowball,IF(($E$5-AY132)&lt;0,0,$E$5-AY132),0)+D132)</f>
        <v/>
      </c>
      <c r="D132" s="105"/>
      <c r="E132" s="106">
        <f t="shared" ref="E132:N132" si="571">AO132+BA132</f>
        <v>0</v>
      </c>
      <c r="F132" s="106">
        <f t="shared" si="571"/>
        <v>0</v>
      </c>
      <c r="G132" s="106">
        <f t="shared" si="571"/>
        <v>0</v>
      </c>
      <c r="H132" s="106">
        <f t="shared" si="571"/>
        <v>0</v>
      </c>
      <c r="I132" s="106">
        <f t="shared" si="571"/>
        <v>0</v>
      </c>
      <c r="J132" s="106">
        <f t="shared" si="571"/>
        <v>0</v>
      </c>
      <c r="K132" s="106">
        <f t="shared" si="571"/>
        <v>0</v>
      </c>
      <c r="L132" s="106">
        <f t="shared" si="571"/>
        <v>0</v>
      </c>
      <c r="M132" s="106">
        <f t="shared" si="571"/>
        <v>0</v>
      </c>
      <c r="N132" s="106">
        <f t="shared" si="571"/>
        <v>0</v>
      </c>
      <c r="P132" s="107">
        <f t="shared" si="11"/>
        <v>0</v>
      </c>
      <c r="R132" s="106">
        <f t="shared" ref="R132:AA132" si="572">IF(E$8=0,0,ROUND(R131-(E132-AC132),2))</f>
        <v>0</v>
      </c>
      <c r="S132" s="106">
        <f t="shared" si="572"/>
        <v>0</v>
      </c>
      <c r="T132" s="106">
        <f t="shared" si="572"/>
        <v>0</v>
      </c>
      <c r="U132" s="106">
        <f t="shared" si="572"/>
        <v>0</v>
      </c>
      <c r="V132" s="106">
        <f t="shared" si="572"/>
        <v>0</v>
      </c>
      <c r="W132" s="106">
        <f t="shared" si="572"/>
        <v>0</v>
      </c>
      <c r="X132" s="106">
        <f t="shared" si="572"/>
        <v>0</v>
      </c>
      <c r="Y132" s="106">
        <f t="shared" si="572"/>
        <v>0</v>
      </c>
      <c r="Z132" s="106">
        <f t="shared" si="572"/>
        <v>0</v>
      </c>
      <c r="AA132" s="106">
        <f t="shared" si="572"/>
        <v>0</v>
      </c>
      <c r="AC132" s="106">
        <f t="shared" ref="AC132:AL132" si="573">ROUND(R131*E$9/12,2)</f>
        <v>0</v>
      </c>
      <c r="AD132" s="106">
        <f t="shared" si="573"/>
        <v>0</v>
      </c>
      <c r="AE132" s="106">
        <f t="shared" si="573"/>
        <v>0</v>
      </c>
      <c r="AF132" s="106">
        <f t="shared" si="573"/>
        <v>0</v>
      </c>
      <c r="AG132" s="106">
        <f t="shared" si="573"/>
        <v>0</v>
      </c>
      <c r="AH132" s="106">
        <f t="shared" si="573"/>
        <v>0</v>
      </c>
      <c r="AI132" s="106">
        <f t="shared" si="573"/>
        <v>0</v>
      </c>
      <c r="AJ132" s="106">
        <f t="shared" si="573"/>
        <v>0</v>
      </c>
      <c r="AK132" s="106">
        <f t="shared" si="573"/>
        <v>0</v>
      </c>
      <c r="AL132" s="106">
        <f t="shared" si="573"/>
        <v>0</v>
      </c>
      <c r="AM132" s="106">
        <f t="shared" si="21"/>
        <v>0</v>
      </c>
      <c r="AO132" s="106">
        <f t="shared" ref="AO132:AX132" si="574">IF(R131&gt;0,IF((R131+AC132)&lt;E$10,R131+AC132,E$10),0)</f>
        <v>0</v>
      </c>
      <c r="AP132" s="106">
        <f t="shared" si="574"/>
        <v>0</v>
      </c>
      <c r="AQ132" s="106">
        <f t="shared" si="574"/>
        <v>0</v>
      </c>
      <c r="AR132" s="106">
        <f t="shared" si="574"/>
        <v>0</v>
      </c>
      <c r="AS132" s="106">
        <f t="shared" si="574"/>
        <v>0</v>
      </c>
      <c r="AT132" s="106">
        <f t="shared" si="574"/>
        <v>0</v>
      </c>
      <c r="AU132" s="106">
        <f t="shared" si="574"/>
        <v>0</v>
      </c>
      <c r="AV132" s="106">
        <f t="shared" si="574"/>
        <v>0</v>
      </c>
      <c r="AW132" s="106">
        <f t="shared" si="574"/>
        <v>0</v>
      </c>
      <c r="AX132" s="106">
        <f t="shared" si="574"/>
        <v>0</v>
      </c>
      <c r="AY132" s="106">
        <f t="shared" si="23"/>
        <v>0</v>
      </c>
      <c r="BA132" s="108">
        <f t="shared" si="24"/>
        <v>0</v>
      </c>
      <c r="BB132" s="106">
        <f t="shared" ref="BB132:BJ132" si="575">IF(S131&lt;=0,0,IF($C132&lt;=SUM($BA132:BA132),0,IF(AP132+$C132-SUM($BA132:BA132)&gt;S131+AD132,S131+AD132-AP132,$C132-SUM($BA132:BA132))))</f>
        <v>0</v>
      </c>
      <c r="BC132" s="106">
        <f t="shared" si="575"/>
        <v>0</v>
      </c>
      <c r="BD132" s="106">
        <f t="shared" si="575"/>
        <v>0</v>
      </c>
      <c r="BE132" s="106">
        <f t="shared" si="575"/>
        <v>0</v>
      </c>
      <c r="BF132" s="106">
        <f t="shared" si="575"/>
        <v>0</v>
      </c>
      <c r="BG132" s="106">
        <f t="shared" si="575"/>
        <v>0</v>
      </c>
      <c r="BH132" s="106">
        <f t="shared" si="575"/>
        <v>0</v>
      </c>
      <c r="BI132" s="106">
        <f t="shared" si="575"/>
        <v>0</v>
      </c>
      <c r="BJ132" s="106">
        <f t="shared" si="575"/>
        <v>0</v>
      </c>
    </row>
    <row r="133" ht="11.25" customHeight="1">
      <c r="A133" s="102" t="str">
        <f t="shared" si="16"/>
        <v/>
      </c>
      <c r="B133" s="103" t="str">
        <f t="shared" si="17"/>
        <v>#N/A</v>
      </c>
      <c r="C133" s="104" t="str">
        <f>IF(A133="","",IF(snowball,IF(($E$5-AY133)&lt;0,0,$E$5-AY133),0)+D133)</f>
        <v/>
      </c>
      <c r="D133" s="105"/>
      <c r="E133" s="106">
        <f t="shared" ref="E133:N133" si="576">AO133+BA133</f>
        <v>0</v>
      </c>
      <c r="F133" s="106">
        <f t="shared" si="576"/>
        <v>0</v>
      </c>
      <c r="G133" s="106">
        <f t="shared" si="576"/>
        <v>0</v>
      </c>
      <c r="H133" s="106">
        <f t="shared" si="576"/>
        <v>0</v>
      </c>
      <c r="I133" s="106">
        <f t="shared" si="576"/>
        <v>0</v>
      </c>
      <c r="J133" s="106">
        <f t="shared" si="576"/>
        <v>0</v>
      </c>
      <c r="K133" s="106">
        <f t="shared" si="576"/>
        <v>0</v>
      </c>
      <c r="L133" s="106">
        <f t="shared" si="576"/>
        <v>0</v>
      </c>
      <c r="M133" s="106">
        <f t="shared" si="576"/>
        <v>0</v>
      </c>
      <c r="N133" s="106">
        <f t="shared" si="576"/>
        <v>0</v>
      </c>
      <c r="P133" s="107">
        <f t="shared" si="11"/>
        <v>0</v>
      </c>
      <c r="R133" s="106">
        <f t="shared" ref="R133:AA133" si="577">IF(E$8=0,0,ROUND(R132-(E133-AC133),2))</f>
        <v>0</v>
      </c>
      <c r="S133" s="106">
        <f t="shared" si="577"/>
        <v>0</v>
      </c>
      <c r="T133" s="106">
        <f t="shared" si="577"/>
        <v>0</v>
      </c>
      <c r="U133" s="106">
        <f t="shared" si="577"/>
        <v>0</v>
      </c>
      <c r="V133" s="106">
        <f t="shared" si="577"/>
        <v>0</v>
      </c>
      <c r="W133" s="106">
        <f t="shared" si="577"/>
        <v>0</v>
      </c>
      <c r="X133" s="106">
        <f t="shared" si="577"/>
        <v>0</v>
      </c>
      <c r="Y133" s="106">
        <f t="shared" si="577"/>
        <v>0</v>
      </c>
      <c r="Z133" s="106">
        <f t="shared" si="577"/>
        <v>0</v>
      </c>
      <c r="AA133" s="106">
        <f t="shared" si="577"/>
        <v>0</v>
      </c>
      <c r="AC133" s="106">
        <f t="shared" ref="AC133:AL133" si="578">ROUND(R132*E$9/12,2)</f>
        <v>0</v>
      </c>
      <c r="AD133" s="106">
        <f t="shared" si="578"/>
        <v>0</v>
      </c>
      <c r="AE133" s="106">
        <f t="shared" si="578"/>
        <v>0</v>
      </c>
      <c r="AF133" s="106">
        <f t="shared" si="578"/>
        <v>0</v>
      </c>
      <c r="AG133" s="106">
        <f t="shared" si="578"/>
        <v>0</v>
      </c>
      <c r="AH133" s="106">
        <f t="shared" si="578"/>
        <v>0</v>
      </c>
      <c r="AI133" s="106">
        <f t="shared" si="578"/>
        <v>0</v>
      </c>
      <c r="AJ133" s="106">
        <f t="shared" si="578"/>
        <v>0</v>
      </c>
      <c r="AK133" s="106">
        <f t="shared" si="578"/>
        <v>0</v>
      </c>
      <c r="AL133" s="106">
        <f t="shared" si="578"/>
        <v>0</v>
      </c>
      <c r="AM133" s="106">
        <f t="shared" si="21"/>
        <v>0</v>
      </c>
      <c r="AO133" s="106">
        <f t="shared" ref="AO133:AX133" si="579">IF(R132&gt;0,IF((R132+AC133)&lt;E$10,R132+AC133,E$10),0)</f>
        <v>0</v>
      </c>
      <c r="AP133" s="106">
        <f t="shared" si="579"/>
        <v>0</v>
      </c>
      <c r="AQ133" s="106">
        <f t="shared" si="579"/>
        <v>0</v>
      </c>
      <c r="AR133" s="106">
        <f t="shared" si="579"/>
        <v>0</v>
      </c>
      <c r="AS133" s="106">
        <f t="shared" si="579"/>
        <v>0</v>
      </c>
      <c r="AT133" s="106">
        <f t="shared" si="579"/>
        <v>0</v>
      </c>
      <c r="AU133" s="106">
        <f t="shared" si="579"/>
        <v>0</v>
      </c>
      <c r="AV133" s="106">
        <f t="shared" si="579"/>
        <v>0</v>
      </c>
      <c r="AW133" s="106">
        <f t="shared" si="579"/>
        <v>0</v>
      </c>
      <c r="AX133" s="106">
        <f t="shared" si="579"/>
        <v>0</v>
      </c>
      <c r="AY133" s="106">
        <f t="shared" si="23"/>
        <v>0</v>
      </c>
      <c r="BA133" s="108">
        <f t="shared" si="24"/>
        <v>0</v>
      </c>
      <c r="BB133" s="106">
        <f t="shared" ref="BB133:BJ133" si="580">IF(S132&lt;=0,0,IF($C133&lt;=SUM($BA133:BA133),0,IF(AP133+$C133-SUM($BA133:BA133)&gt;S132+AD133,S132+AD133-AP133,$C133-SUM($BA133:BA133))))</f>
        <v>0</v>
      </c>
      <c r="BC133" s="106">
        <f t="shared" si="580"/>
        <v>0</v>
      </c>
      <c r="BD133" s="106">
        <f t="shared" si="580"/>
        <v>0</v>
      </c>
      <c r="BE133" s="106">
        <f t="shared" si="580"/>
        <v>0</v>
      </c>
      <c r="BF133" s="106">
        <f t="shared" si="580"/>
        <v>0</v>
      </c>
      <c r="BG133" s="106">
        <f t="shared" si="580"/>
        <v>0</v>
      </c>
      <c r="BH133" s="106">
        <f t="shared" si="580"/>
        <v>0</v>
      </c>
      <c r="BI133" s="106">
        <f t="shared" si="580"/>
        <v>0</v>
      </c>
      <c r="BJ133" s="106">
        <f t="shared" si="580"/>
        <v>0</v>
      </c>
    </row>
    <row r="134" ht="11.25" customHeight="1">
      <c r="A134" s="102" t="str">
        <f t="shared" si="16"/>
        <v/>
      </c>
      <c r="B134" s="103" t="str">
        <f t="shared" si="17"/>
        <v>#N/A</v>
      </c>
      <c r="C134" s="104" t="str">
        <f>IF(A134="","",IF(snowball,IF(($E$5-AY134)&lt;0,0,$E$5-AY134),0)+D134)</f>
        <v/>
      </c>
      <c r="D134" s="105"/>
      <c r="E134" s="106">
        <f t="shared" ref="E134:N134" si="581">AO134+BA134</f>
        <v>0</v>
      </c>
      <c r="F134" s="106">
        <f t="shared" si="581"/>
        <v>0</v>
      </c>
      <c r="G134" s="106">
        <f t="shared" si="581"/>
        <v>0</v>
      </c>
      <c r="H134" s="106">
        <f t="shared" si="581"/>
        <v>0</v>
      </c>
      <c r="I134" s="106">
        <f t="shared" si="581"/>
        <v>0</v>
      </c>
      <c r="J134" s="106">
        <f t="shared" si="581"/>
        <v>0</v>
      </c>
      <c r="K134" s="106">
        <f t="shared" si="581"/>
        <v>0</v>
      </c>
      <c r="L134" s="106">
        <f t="shared" si="581"/>
        <v>0</v>
      </c>
      <c r="M134" s="106">
        <f t="shared" si="581"/>
        <v>0</v>
      </c>
      <c r="N134" s="106">
        <f t="shared" si="581"/>
        <v>0</v>
      </c>
      <c r="P134" s="107">
        <f t="shared" si="11"/>
        <v>0</v>
      </c>
      <c r="R134" s="106">
        <f t="shared" ref="R134:AA134" si="582">IF(E$8=0,0,ROUND(R133-(E134-AC134),2))</f>
        <v>0</v>
      </c>
      <c r="S134" s="106">
        <f t="shared" si="582"/>
        <v>0</v>
      </c>
      <c r="T134" s="106">
        <f t="shared" si="582"/>
        <v>0</v>
      </c>
      <c r="U134" s="106">
        <f t="shared" si="582"/>
        <v>0</v>
      </c>
      <c r="V134" s="106">
        <f t="shared" si="582"/>
        <v>0</v>
      </c>
      <c r="W134" s="106">
        <f t="shared" si="582"/>
        <v>0</v>
      </c>
      <c r="X134" s="106">
        <f t="shared" si="582"/>
        <v>0</v>
      </c>
      <c r="Y134" s="106">
        <f t="shared" si="582"/>
        <v>0</v>
      </c>
      <c r="Z134" s="106">
        <f t="shared" si="582"/>
        <v>0</v>
      </c>
      <c r="AA134" s="106">
        <f t="shared" si="582"/>
        <v>0</v>
      </c>
      <c r="AC134" s="106">
        <f t="shared" ref="AC134:AL134" si="583">ROUND(R133*E$9/12,2)</f>
        <v>0</v>
      </c>
      <c r="AD134" s="106">
        <f t="shared" si="583"/>
        <v>0</v>
      </c>
      <c r="AE134" s="106">
        <f t="shared" si="583"/>
        <v>0</v>
      </c>
      <c r="AF134" s="106">
        <f t="shared" si="583"/>
        <v>0</v>
      </c>
      <c r="AG134" s="106">
        <f t="shared" si="583"/>
        <v>0</v>
      </c>
      <c r="AH134" s="106">
        <f t="shared" si="583"/>
        <v>0</v>
      </c>
      <c r="AI134" s="106">
        <f t="shared" si="583"/>
        <v>0</v>
      </c>
      <c r="AJ134" s="106">
        <f t="shared" si="583"/>
        <v>0</v>
      </c>
      <c r="AK134" s="106">
        <f t="shared" si="583"/>
        <v>0</v>
      </c>
      <c r="AL134" s="106">
        <f t="shared" si="583"/>
        <v>0</v>
      </c>
      <c r="AM134" s="106">
        <f t="shared" si="21"/>
        <v>0</v>
      </c>
      <c r="AO134" s="106">
        <f t="shared" ref="AO134:AX134" si="584">IF(R133&gt;0,IF((R133+AC134)&lt;E$10,R133+AC134,E$10),0)</f>
        <v>0</v>
      </c>
      <c r="AP134" s="106">
        <f t="shared" si="584"/>
        <v>0</v>
      </c>
      <c r="AQ134" s="106">
        <f t="shared" si="584"/>
        <v>0</v>
      </c>
      <c r="AR134" s="106">
        <f t="shared" si="584"/>
        <v>0</v>
      </c>
      <c r="AS134" s="106">
        <f t="shared" si="584"/>
        <v>0</v>
      </c>
      <c r="AT134" s="106">
        <f t="shared" si="584"/>
        <v>0</v>
      </c>
      <c r="AU134" s="106">
        <f t="shared" si="584"/>
        <v>0</v>
      </c>
      <c r="AV134" s="106">
        <f t="shared" si="584"/>
        <v>0</v>
      </c>
      <c r="AW134" s="106">
        <f t="shared" si="584"/>
        <v>0</v>
      </c>
      <c r="AX134" s="106">
        <f t="shared" si="584"/>
        <v>0</v>
      </c>
      <c r="AY134" s="106">
        <f t="shared" si="23"/>
        <v>0</v>
      </c>
      <c r="BA134" s="108">
        <f t="shared" si="24"/>
        <v>0</v>
      </c>
      <c r="BB134" s="106">
        <f t="shared" ref="BB134:BJ134" si="585">IF(S133&lt;=0,0,IF($C134&lt;=SUM($BA134:BA134),0,IF(AP134+$C134-SUM($BA134:BA134)&gt;S133+AD134,S133+AD134-AP134,$C134-SUM($BA134:BA134))))</f>
        <v>0</v>
      </c>
      <c r="BC134" s="106">
        <f t="shared" si="585"/>
        <v>0</v>
      </c>
      <c r="BD134" s="106">
        <f t="shared" si="585"/>
        <v>0</v>
      </c>
      <c r="BE134" s="106">
        <f t="shared" si="585"/>
        <v>0</v>
      </c>
      <c r="BF134" s="106">
        <f t="shared" si="585"/>
        <v>0</v>
      </c>
      <c r="BG134" s="106">
        <f t="shared" si="585"/>
        <v>0</v>
      </c>
      <c r="BH134" s="106">
        <f t="shared" si="585"/>
        <v>0</v>
      </c>
      <c r="BI134" s="106">
        <f t="shared" si="585"/>
        <v>0</v>
      </c>
      <c r="BJ134" s="106">
        <f t="shared" si="585"/>
        <v>0</v>
      </c>
    </row>
    <row r="135" ht="11.25" customHeight="1">
      <c r="A135" s="102" t="str">
        <f t="shared" si="16"/>
        <v/>
      </c>
      <c r="B135" s="103" t="str">
        <f t="shared" si="17"/>
        <v>#N/A</v>
      </c>
      <c r="C135" s="104" t="str">
        <f>IF(A135="","",IF(snowball,IF(($E$5-AY135)&lt;0,0,$E$5-AY135),0)+D135)</f>
        <v/>
      </c>
      <c r="D135" s="105"/>
      <c r="E135" s="106">
        <f t="shared" ref="E135:N135" si="586">AO135+BA135</f>
        <v>0</v>
      </c>
      <c r="F135" s="106">
        <f t="shared" si="586"/>
        <v>0</v>
      </c>
      <c r="G135" s="106">
        <f t="shared" si="586"/>
        <v>0</v>
      </c>
      <c r="H135" s="106">
        <f t="shared" si="586"/>
        <v>0</v>
      </c>
      <c r="I135" s="106">
        <f t="shared" si="586"/>
        <v>0</v>
      </c>
      <c r="J135" s="106">
        <f t="shared" si="586"/>
        <v>0</v>
      </c>
      <c r="K135" s="106">
        <f t="shared" si="586"/>
        <v>0</v>
      </c>
      <c r="L135" s="106">
        <f t="shared" si="586"/>
        <v>0</v>
      </c>
      <c r="M135" s="106">
        <f t="shared" si="586"/>
        <v>0</v>
      </c>
      <c r="N135" s="106">
        <f t="shared" si="586"/>
        <v>0</v>
      </c>
      <c r="P135" s="107">
        <f t="shared" si="11"/>
        <v>0</v>
      </c>
      <c r="R135" s="106">
        <f t="shared" ref="R135:AA135" si="587">IF(E$8=0,0,ROUND(R134-(E135-AC135),2))</f>
        <v>0</v>
      </c>
      <c r="S135" s="106">
        <f t="shared" si="587"/>
        <v>0</v>
      </c>
      <c r="T135" s="106">
        <f t="shared" si="587"/>
        <v>0</v>
      </c>
      <c r="U135" s="106">
        <f t="shared" si="587"/>
        <v>0</v>
      </c>
      <c r="V135" s="106">
        <f t="shared" si="587"/>
        <v>0</v>
      </c>
      <c r="W135" s="106">
        <f t="shared" si="587"/>
        <v>0</v>
      </c>
      <c r="X135" s="106">
        <f t="shared" si="587"/>
        <v>0</v>
      </c>
      <c r="Y135" s="106">
        <f t="shared" si="587"/>
        <v>0</v>
      </c>
      <c r="Z135" s="106">
        <f t="shared" si="587"/>
        <v>0</v>
      </c>
      <c r="AA135" s="106">
        <f t="shared" si="587"/>
        <v>0</v>
      </c>
      <c r="AC135" s="106">
        <f t="shared" ref="AC135:AL135" si="588">ROUND(R134*E$9/12,2)</f>
        <v>0</v>
      </c>
      <c r="AD135" s="106">
        <f t="shared" si="588"/>
        <v>0</v>
      </c>
      <c r="AE135" s="106">
        <f t="shared" si="588"/>
        <v>0</v>
      </c>
      <c r="AF135" s="106">
        <f t="shared" si="588"/>
        <v>0</v>
      </c>
      <c r="AG135" s="106">
        <f t="shared" si="588"/>
        <v>0</v>
      </c>
      <c r="AH135" s="106">
        <f t="shared" si="588"/>
        <v>0</v>
      </c>
      <c r="AI135" s="106">
        <f t="shared" si="588"/>
        <v>0</v>
      </c>
      <c r="AJ135" s="106">
        <f t="shared" si="588"/>
        <v>0</v>
      </c>
      <c r="AK135" s="106">
        <f t="shared" si="588"/>
        <v>0</v>
      </c>
      <c r="AL135" s="106">
        <f t="shared" si="588"/>
        <v>0</v>
      </c>
      <c r="AM135" s="106">
        <f t="shared" si="21"/>
        <v>0</v>
      </c>
      <c r="AO135" s="106">
        <f t="shared" ref="AO135:AX135" si="589">IF(R134&gt;0,IF((R134+AC135)&lt;E$10,R134+AC135,E$10),0)</f>
        <v>0</v>
      </c>
      <c r="AP135" s="106">
        <f t="shared" si="589"/>
        <v>0</v>
      </c>
      <c r="AQ135" s="106">
        <f t="shared" si="589"/>
        <v>0</v>
      </c>
      <c r="AR135" s="106">
        <f t="shared" si="589"/>
        <v>0</v>
      </c>
      <c r="AS135" s="106">
        <f t="shared" si="589"/>
        <v>0</v>
      </c>
      <c r="AT135" s="106">
        <f t="shared" si="589"/>
        <v>0</v>
      </c>
      <c r="AU135" s="106">
        <f t="shared" si="589"/>
        <v>0</v>
      </c>
      <c r="AV135" s="106">
        <f t="shared" si="589"/>
        <v>0</v>
      </c>
      <c r="AW135" s="106">
        <f t="shared" si="589"/>
        <v>0</v>
      </c>
      <c r="AX135" s="106">
        <f t="shared" si="589"/>
        <v>0</v>
      </c>
      <c r="AY135" s="106">
        <f t="shared" si="23"/>
        <v>0</v>
      </c>
      <c r="BA135" s="108">
        <f t="shared" si="24"/>
        <v>0</v>
      </c>
      <c r="BB135" s="106">
        <f t="shared" ref="BB135:BJ135" si="590">IF(S134&lt;=0,0,IF($C135&lt;=SUM($BA135:BA135),0,IF(AP135+$C135-SUM($BA135:BA135)&gt;S134+AD135,S134+AD135-AP135,$C135-SUM($BA135:BA135))))</f>
        <v>0</v>
      </c>
      <c r="BC135" s="106">
        <f t="shared" si="590"/>
        <v>0</v>
      </c>
      <c r="BD135" s="106">
        <f t="shared" si="590"/>
        <v>0</v>
      </c>
      <c r="BE135" s="106">
        <f t="shared" si="590"/>
        <v>0</v>
      </c>
      <c r="BF135" s="106">
        <f t="shared" si="590"/>
        <v>0</v>
      </c>
      <c r="BG135" s="106">
        <f t="shared" si="590"/>
        <v>0</v>
      </c>
      <c r="BH135" s="106">
        <f t="shared" si="590"/>
        <v>0</v>
      </c>
      <c r="BI135" s="106">
        <f t="shared" si="590"/>
        <v>0</v>
      </c>
      <c r="BJ135" s="106">
        <f t="shared" si="590"/>
        <v>0</v>
      </c>
    </row>
    <row r="136" ht="11.25" customHeight="1">
      <c r="A136" s="102" t="str">
        <f t="shared" si="16"/>
        <v/>
      </c>
      <c r="B136" s="103" t="str">
        <f t="shared" si="17"/>
        <v>#N/A</v>
      </c>
      <c r="C136" s="104" t="str">
        <f>IF(A136="","",IF(snowball,IF(($E$5-AY136)&lt;0,0,$E$5-AY136),0)+D136)</f>
        <v/>
      </c>
      <c r="D136" s="105"/>
      <c r="E136" s="106">
        <f t="shared" ref="E136:N136" si="591">AO136+BA136</f>
        <v>0</v>
      </c>
      <c r="F136" s="106">
        <f t="shared" si="591"/>
        <v>0</v>
      </c>
      <c r="G136" s="106">
        <f t="shared" si="591"/>
        <v>0</v>
      </c>
      <c r="H136" s="106">
        <f t="shared" si="591"/>
        <v>0</v>
      </c>
      <c r="I136" s="106">
        <f t="shared" si="591"/>
        <v>0</v>
      </c>
      <c r="J136" s="106">
        <f t="shared" si="591"/>
        <v>0</v>
      </c>
      <c r="K136" s="106">
        <f t="shared" si="591"/>
        <v>0</v>
      </c>
      <c r="L136" s="106">
        <f t="shared" si="591"/>
        <v>0</v>
      </c>
      <c r="M136" s="106">
        <f t="shared" si="591"/>
        <v>0</v>
      </c>
      <c r="N136" s="106">
        <f t="shared" si="591"/>
        <v>0</v>
      </c>
      <c r="P136" s="107">
        <f t="shared" si="11"/>
        <v>0</v>
      </c>
      <c r="R136" s="106">
        <f t="shared" ref="R136:AA136" si="592">IF(E$8=0,0,ROUND(R135-(E136-AC136),2))</f>
        <v>0</v>
      </c>
      <c r="S136" s="106">
        <f t="shared" si="592"/>
        <v>0</v>
      </c>
      <c r="T136" s="106">
        <f t="shared" si="592"/>
        <v>0</v>
      </c>
      <c r="U136" s="106">
        <f t="shared" si="592"/>
        <v>0</v>
      </c>
      <c r="V136" s="106">
        <f t="shared" si="592"/>
        <v>0</v>
      </c>
      <c r="W136" s="106">
        <f t="shared" si="592"/>
        <v>0</v>
      </c>
      <c r="X136" s="106">
        <f t="shared" si="592"/>
        <v>0</v>
      </c>
      <c r="Y136" s="106">
        <f t="shared" si="592"/>
        <v>0</v>
      </c>
      <c r="Z136" s="106">
        <f t="shared" si="592"/>
        <v>0</v>
      </c>
      <c r="AA136" s="106">
        <f t="shared" si="592"/>
        <v>0</v>
      </c>
      <c r="AC136" s="106">
        <f t="shared" ref="AC136:AL136" si="593">ROUND(R135*E$9/12,2)</f>
        <v>0</v>
      </c>
      <c r="AD136" s="106">
        <f t="shared" si="593"/>
        <v>0</v>
      </c>
      <c r="AE136" s="106">
        <f t="shared" si="593"/>
        <v>0</v>
      </c>
      <c r="AF136" s="106">
        <f t="shared" si="593"/>
        <v>0</v>
      </c>
      <c r="AG136" s="106">
        <f t="shared" si="593"/>
        <v>0</v>
      </c>
      <c r="AH136" s="106">
        <f t="shared" si="593"/>
        <v>0</v>
      </c>
      <c r="AI136" s="106">
        <f t="shared" si="593"/>
        <v>0</v>
      </c>
      <c r="AJ136" s="106">
        <f t="shared" si="593"/>
        <v>0</v>
      </c>
      <c r="AK136" s="106">
        <f t="shared" si="593"/>
        <v>0</v>
      </c>
      <c r="AL136" s="106">
        <f t="shared" si="593"/>
        <v>0</v>
      </c>
      <c r="AM136" s="106">
        <f t="shared" si="21"/>
        <v>0</v>
      </c>
      <c r="AO136" s="106">
        <f t="shared" ref="AO136:AX136" si="594">IF(R135&gt;0,IF((R135+AC136)&lt;E$10,R135+AC136,E$10),0)</f>
        <v>0</v>
      </c>
      <c r="AP136" s="106">
        <f t="shared" si="594"/>
        <v>0</v>
      </c>
      <c r="AQ136" s="106">
        <f t="shared" si="594"/>
        <v>0</v>
      </c>
      <c r="AR136" s="106">
        <f t="shared" si="594"/>
        <v>0</v>
      </c>
      <c r="AS136" s="106">
        <f t="shared" si="594"/>
        <v>0</v>
      </c>
      <c r="AT136" s="106">
        <f t="shared" si="594"/>
        <v>0</v>
      </c>
      <c r="AU136" s="106">
        <f t="shared" si="594"/>
        <v>0</v>
      </c>
      <c r="AV136" s="106">
        <f t="shared" si="594"/>
        <v>0</v>
      </c>
      <c r="AW136" s="106">
        <f t="shared" si="594"/>
        <v>0</v>
      </c>
      <c r="AX136" s="106">
        <f t="shared" si="594"/>
        <v>0</v>
      </c>
      <c r="AY136" s="106">
        <f t="shared" si="23"/>
        <v>0</v>
      </c>
      <c r="BA136" s="108">
        <f t="shared" si="24"/>
        <v>0</v>
      </c>
      <c r="BB136" s="106">
        <f t="shared" ref="BB136:BJ136" si="595">IF(S135&lt;=0,0,IF($C136&lt;=SUM($BA136:BA136),0,IF(AP136+$C136-SUM($BA136:BA136)&gt;S135+AD136,S135+AD136-AP136,$C136-SUM($BA136:BA136))))</f>
        <v>0</v>
      </c>
      <c r="BC136" s="106">
        <f t="shared" si="595"/>
        <v>0</v>
      </c>
      <c r="BD136" s="106">
        <f t="shared" si="595"/>
        <v>0</v>
      </c>
      <c r="BE136" s="106">
        <f t="shared" si="595"/>
        <v>0</v>
      </c>
      <c r="BF136" s="106">
        <f t="shared" si="595"/>
        <v>0</v>
      </c>
      <c r="BG136" s="106">
        <f t="shared" si="595"/>
        <v>0</v>
      </c>
      <c r="BH136" s="106">
        <f t="shared" si="595"/>
        <v>0</v>
      </c>
      <c r="BI136" s="106">
        <f t="shared" si="595"/>
        <v>0</v>
      </c>
      <c r="BJ136" s="106">
        <f t="shared" si="595"/>
        <v>0</v>
      </c>
    </row>
    <row r="137" ht="11.25" customHeight="1">
      <c r="A137" s="102" t="str">
        <f t="shared" si="16"/>
        <v/>
      </c>
      <c r="B137" s="103" t="str">
        <f t="shared" si="17"/>
        <v>#N/A</v>
      </c>
      <c r="C137" s="104" t="str">
        <f>IF(A137="","",IF(snowball,IF(($E$5-AY137)&lt;0,0,$E$5-AY137),0)+D137)</f>
        <v/>
      </c>
      <c r="D137" s="105"/>
      <c r="E137" s="106">
        <f t="shared" ref="E137:N137" si="596">AO137+BA137</f>
        <v>0</v>
      </c>
      <c r="F137" s="106">
        <f t="shared" si="596"/>
        <v>0</v>
      </c>
      <c r="G137" s="106">
        <f t="shared" si="596"/>
        <v>0</v>
      </c>
      <c r="H137" s="106">
        <f t="shared" si="596"/>
        <v>0</v>
      </c>
      <c r="I137" s="106">
        <f t="shared" si="596"/>
        <v>0</v>
      </c>
      <c r="J137" s="106">
        <f t="shared" si="596"/>
        <v>0</v>
      </c>
      <c r="K137" s="106">
        <f t="shared" si="596"/>
        <v>0</v>
      </c>
      <c r="L137" s="106">
        <f t="shared" si="596"/>
        <v>0</v>
      </c>
      <c r="M137" s="106">
        <f t="shared" si="596"/>
        <v>0</v>
      </c>
      <c r="N137" s="106">
        <f t="shared" si="596"/>
        <v>0</v>
      </c>
      <c r="P137" s="107">
        <f t="shared" si="11"/>
        <v>0</v>
      </c>
      <c r="R137" s="106">
        <f t="shared" ref="R137:AA137" si="597">IF(E$8=0,0,ROUND(R136-(E137-AC137),2))</f>
        <v>0</v>
      </c>
      <c r="S137" s="106">
        <f t="shared" si="597"/>
        <v>0</v>
      </c>
      <c r="T137" s="106">
        <f t="shared" si="597"/>
        <v>0</v>
      </c>
      <c r="U137" s="106">
        <f t="shared" si="597"/>
        <v>0</v>
      </c>
      <c r="V137" s="106">
        <f t="shared" si="597"/>
        <v>0</v>
      </c>
      <c r="W137" s="106">
        <f t="shared" si="597"/>
        <v>0</v>
      </c>
      <c r="X137" s="106">
        <f t="shared" si="597"/>
        <v>0</v>
      </c>
      <c r="Y137" s="106">
        <f t="shared" si="597"/>
        <v>0</v>
      </c>
      <c r="Z137" s="106">
        <f t="shared" si="597"/>
        <v>0</v>
      </c>
      <c r="AA137" s="106">
        <f t="shared" si="597"/>
        <v>0</v>
      </c>
      <c r="AC137" s="106">
        <f t="shared" ref="AC137:AL137" si="598">ROUND(R136*E$9/12,2)</f>
        <v>0</v>
      </c>
      <c r="AD137" s="106">
        <f t="shared" si="598"/>
        <v>0</v>
      </c>
      <c r="AE137" s="106">
        <f t="shared" si="598"/>
        <v>0</v>
      </c>
      <c r="AF137" s="106">
        <f t="shared" si="598"/>
        <v>0</v>
      </c>
      <c r="AG137" s="106">
        <f t="shared" si="598"/>
        <v>0</v>
      </c>
      <c r="AH137" s="106">
        <f t="shared" si="598"/>
        <v>0</v>
      </c>
      <c r="AI137" s="106">
        <f t="shared" si="598"/>
        <v>0</v>
      </c>
      <c r="AJ137" s="106">
        <f t="shared" si="598"/>
        <v>0</v>
      </c>
      <c r="AK137" s="106">
        <f t="shared" si="598"/>
        <v>0</v>
      </c>
      <c r="AL137" s="106">
        <f t="shared" si="598"/>
        <v>0</v>
      </c>
      <c r="AM137" s="106">
        <f t="shared" si="21"/>
        <v>0</v>
      </c>
      <c r="AO137" s="106">
        <f t="shared" ref="AO137:AX137" si="599">IF(R136&gt;0,IF((R136+AC137)&lt;E$10,R136+AC137,E$10),0)</f>
        <v>0</v>
      </c>
      <c r="AP137" s="106">
        <f t="shared" si="599"/>
        <v>0</v>
      </c>
      <c r="AQ137" s="106">
        <f t="shared" si="599"/>
        <v>0</v>
      </c>
      <c r="AR137" s="106">
        <f t="shared" si="599"/>
        <v>0</v>
      </c>
      <c r="AS137" s="106">
        <f t="shared" si="599"/>
        <v>0</v>
      </c>
      <c r="AT137" s="106">
        <f t="shared" si="599"/>
        <v>0</v>
      </c>
      <c r="AU137" s="106">
        <f t="shared" si="599"/>
        <v>0</v>
      </c>
      <c r="AV137" s="106">
        <f t="shared" si="599"/>
        <v>0</v>
      </c>
      <c r="AW137" s="106">
        <f t="shared" si="599"/>
        <v>0</v>
      </c>
      <c r="AX137" s="106">
        <f t="shared" si="599"/>
        <v>0</v>
      </c>
      <c r="AY137" s="106">
        <f t="shared" si="23"/>
        <v>0</v>
      </c>
      <c r="BA137" s="108">
        <f t="shared" si="24"/>
        <v>0</v>
      </c>
      <c r="BB137" s="106">
        <f t="shared" ref="BB137:BJ137" si="600">IF(S136&lt;=0,0,IF($C137&lt;=SUM($BA137:BA137),0,IF(AP137+$C137-SUM($BA137:BA137)&gt;S136+AD137,S136+AD137-AP137,$C137-SUM($BA137:BA137))))</f>
        <v>0</v>
      </c>
      <c r="BC137" s="106">
        <f t="shared" si="600"/>
        <v>0</v>
      </c>
      <c r="BD137" s="106">
        <f t="shared" si="600"/>
        <v>0</v>
      </c>
      <c r="BE137" s="106">
        <f t="shared" si="600"/>
        <v>0</v>
      </c>
      <c r="BF137" s="106">
        <f t="shared" si="600"/>
        <v>0</v>
      </c>
      <c r="BG137" s="106">
        <f t="shared" si="600"/>
        <v>0</v>
      </c>
      <c r="BH137" s="106">
        <f t="shared" si="600"/>
        <v>0</v>
      </c>
      <c r="BI137" s="106">
        <f t="shared" si="600"/>
        <v>0</v>
      </c>
      <c r="BJ137" s="106">
        <f t="shared" si="600"/>
        <v>0</v>
      </c>
    </row>
    <row r="138" ht="11.25" customHeight="1">
      <c r="A138" s="102" t="str">
        <f t="shared" si="16"/>
        <v/>
      </c>
      <c r="B138" s="103" t="str">
        <f t="shared" si="17"/>
        <v>#N/A</v>
      </c>
      <c r="C138" s="104" t="str">
        <f>IF(A138="","",IF(snowball,IF(($E$5-AY138)&lt;0,0,$E$5-AY138),0)+D138)</f>
        <v/>
      </c>
      <c r="D138" s="105"/>
      <c r="E138" s="106">
        <f t="shared" ref="E138:N138" si="601">AO138+BA138</f>
        <v>0</v>
      </c>
      <c r="F138" s="106">
        <f t="shared" si="601"/>
        <v>0</v>
      </c>
      <c r="G138" s="106">
        <f t="shared" si="601"/>
        <v>0</v>
      </c>
      <c r="H138" s="106">
        <f t="shared" si="601"/>
        <v>0</v>
      </c>
      <c r="I138" s="106">
        <f t="shared" si="601"/>
        <v>0</v>
      </c>
      <c r="J138" s="106">
        <f t="shared" si="601"/>
        <v>0</v>
      </c>
      <c r="K138" s="106">
        <f t="shared" si="601"/>
        <v>0</v>
      </c>
      <c r="L138" s="106">
        <f t="shared" si="601"/>
        <v>0</v>
      </c>
      <c r="M138" s="106">
        <f t="shared" si="601"/>
        <v>0</v>
      </c>
      <c r="N138" s="106">
        <f t="shared" si="601"/>
        <v>0</v>
      </c>
      <c r="P138" s="107">
        <f t="shared" si="11"/>
        <v>0</v>
      </c>
      <c r="R138" s="106">
        <f t="shared" ref="R138:AA138" si="602">IF(E$8=0,0,ROUND(R137-(E138-AC138),2))</f>
        <v>0</v>
      </c>
      <c r="S138" s="106">
        <f t="shared" si="602"/>
        <v>0</v>
      </c>
      <c r="T138" s="106">
        <f t="shared" si="602"/>
        <v>0</v>
      </c>
      <c r="U138" s="106">
        <f t="shared" si="602"/>
        <v>0</v>
      </c>
      <c r="V138" s="106">
        <f t="shared" si="602"/>
        <v>0</v>
      </c>
      <c r="W138" s="106">
        <f t="shared" si="602"/>
        <v>0</v>
      </c>
      <c r="X138" s="106">
        <f t="shared" si="602"/>
        <v>0</v>
      </c>
      <c r="Y138" s="106">
        <f t="shared" si="602"/>
        <v>0</v>
      </c>
      <c r="Z138" s="106">
        <f t="shared" si="602"/>
        <v>0</v>
      </c>
      <c r="AA138" s="106">
        <f t="shared" si="602"/>
        <v>0</v>
      </c>
      <c r="AC138" s="106">
        <f t="shared" ref="AC138:AL138" si="603">ROUND(R137*E$9/12,2)</f>
        <v>0</v>
      </c>
      <c r="AD138" s="106">
        <f t="shared" si="603"/>
        <v>0</v>
      </c>
      <c r="AE138" s="106">
        <f t="shared" si="603"/>
        <v>0</v>
      </c>
      <c r="AF138" s="106">
        <f t="shared" si="603"/>
        <v>0</v>
      </c>
      <c r="AG138" s="106">
        <f t="shared" si="603"/>
        <v>0</v>
      </c>
      <c r="AH138" s="106">
        <f t="shared" si="603"/>
        <v>0</v>
      </c>
      <c r="AI138" s="106">
        <f t="shared" si="603"/>
        <v>0</v>
      </c>
      <c r="AJ138" s="106">
        <f t="shared" si="603"/>
        <v>0</v>
      </c>
      <c r="AK138" s="106">
        <f t="shared" si="603"/>
        <v>0</v>
      </c>
      <c r="AL138" s="106">
        <f t="shared" si="603"/>
        <v>0</v>
      </c>
      <c r="AM138" s="106">
        <f t="shared" si="21"/>
        <v>0</v>
      </c>
      <c r="AO138" s="106">
        <f t="shared" ref="AO138:AX138" si="604">IF(R137&gt;0,IF((R137+AC138)&lt;E$10,R137+AC138,E$10),0)</f>
        <v>0</v>
      </c>
      <c r="AP138" s="106">
        <f t="shared" si="604"/>
        <v>0</v>
      </c>
      <c r="AQ138" s="106">
        <f t="shared" si="604"/>
        <v>0</v>
      </c>
      <c r="AR138" s="106">
        <f t="shared" si="604"/>
        <v>0</v>
      </c>
      <c r="AS138" s="106">
        <f t="shared" si="604"/>
        <v>0</v>
      </c>
      <c r="AT138" s="106">
        <f t="shared" si="604"/>
        <v>0</v>
      </c>
      <c r="AU138" s="106">
        <f t="shared" si="604"/>
        <v>0</v>
      </c>
      <c r="AV138" s="106">
        <f t="shared" si="604"/>
        <v>0</v>
      </c>
      <c r="AW138" s="106">
        <f t="shared" si="604"/>
        <v>0</v>
      </c>
      <c r="AX138" s="106">
        <f t="shared" si="604"/>
        <v>0</v>
      </c>
      <c r="AY138" s="106">
        <f t="shared" si="23"/>
        <v>0</v>
      </c>
      <c r="BA138" s="108">
        <f t="shared" si="24"/>
        <v>0</v>
      </c>
      <c r="BB138" s="106">
        <f t="shared" ref="BB138:BJ138" si="605">IF(S137&lt;=0,0,IF($C138&lt;=SUM($BA138:BA138),0,IF(AP138+$C138-SUM($BA138:BA138)&gt;S137+AD138,S137+AD138-AP138,$C138-SUM($BA138:BA138))))</f>
        <v>0</v>
      </c>
      <c r="BC138" s="106">
        <f t="shared" si="605"/>
        <v>0</v>
      </c>
      <c r="BD138" s="106">
        <f t="shared" si="605"/>
        <v>0</v>
      </c>
      <c r="BE138" s="106">
        <f t="shared" si="605"/>
        <v>0</v>
      </c>
      <c r="BF138" s="106">
        <f t="shared" si="605"/>
        <v>0</v>
      </c>
      <c r="BG138" s="106">
        <f t="shared" si="605"/>
        <v>0</v>
      </c>
      <c r="BH138" s="106">
        <f t="shared" si="605"/>
        <v>0</v>
      </c>
      <c r="BI138" s="106">
        <f t="shared" si="605"/>
        <v>0</v>
      </c>
      <c r="BJ138" s="106">
        <f t="shared" si="605"/>
        <v>0</v>
      </c>
    </row>
    <row r="139" ht="11.25" customHeight="1">
      <c r="A139" s="102" t="str">
        <f t="shared" si="16"/>
        <v/>
      </c>
      <c r="B139" s="103" t="str">
        <f t="shared" si="17"/>
        <v>#N/A</v>
      </c>
      <c r="C139" s="104" t="str">
        <f>IF(A139="","",IF(snowball,IF(($E$5-AY139)&lt;0,0,$E$5-AY139),0)+D139)</f>
        <v/>
      </c>
      <c r="D139" s="105"/>
      <c r="E139" s="106">
        <f t="shared" ref="E139:N139" si="606">AO139+BA139</f>
        <v>0</v>
      </c>
      <c r="F139" s="106">
        <f t="shared" si="606"/>
        <v>0</v>
      </c>
      <c r="G139" s="106">
        <f t="shared" si="606"/>
        <v>0</v>
      </c>
      <c r="H139" s="106">
        <f t="shared" si="606"/>
        <v>0</v>
      </c>
      <c r="I139" s="106">
        <f t="shared" si="606"/>
        <v>0</v>
      </c>
      <c r="J139" s="106">
        <f t="shared" si="606"/>
        <v>0</v>
      </c>
      <c r="K139" s="106">
        <f t="shared" si="606"/>
        <v>0</v>
      </c>
      <c r="L139" s="106">
        <f t="shared" si="606"/>
        <v>0</v>
      </c>
      <c r="M139" s="106">
        <f t="shared" si="606"/>
        <v>0</v>
      </c>
      <c r="N139" s="106">
        <f t="shared" si="606"/>
        <v>0</v>
      </c>
      <c r="P139" s="107">
        <f t="shared" si="11"/>
        <v>0</v>
      </c>
      <c r="R139" s="106">
        <f t="shared" ref="R139:AA139" si="607">IF(E$8=0,0,ROUND(R138-(E139-AC139),2))</f>
        <v>0</v>
      </c>
      <c r="S139" s="106">
        <f t="shared" si="607"/>
        <v>0</v>
      </c>
      <c r="T139" s="106">
        <f t="shared" si="607"/>
        <v>0</v>
      </c>
      <c r="U139" s="106">
        <f t="shared" si="607"/>
        <v>0</v>
      </c>
      <c r="V139" s="106">
        <f t="shared" si="607"/>
        <v>0</v>
      </c>
      <c r="W139" s="106">
        <f t="shared" si="607"/>
        <v>0</v>
      </c>
      <c r="X139" s="106">
        <f t="shared" si="607"/>
        <v>0</v>
      </c>
      <c r="Y139" s="106">
        <f t="shared" si="607"/>
        <v>0</v>
      </c>
      <c r="Z139" s="106">
        <f t="shared" si="607"/>
        <v>0</v>
      </c>
      <c r="AA139" s="106">
        <f t="shared" si="607"/>
        <v>0</v>
      </c>
      <c r="AC139" s="106">
        <f t="shared" ref="AC139:AL139" si="608">ROUND(R138*E$9/12,2)</f>
        <v>0</v>
      </c>
      <c r="AD139" s="106">
        <f t="shared" si="608"/>
        <v>0</v>
      </c>
      <c r="AE139" s="106">
        <f t="shared" si="608"/>
        <v>0</v>
      </c>
      <c r="AF139" s="106">
        <f t="shared" si="608"/>
        <v>0</v>
      </c>
      <c r="AG139" s="106">
        <f t="shared" si="608"/>
        <v>0</v>
      </c>
      <c r="AH139" s="106">
        <f t="shared" si="608"/>
        <v>0</v>
      </c>
      <c r="AI139" s="106">
        <f t="shared" si="608"/>
        <v>0</v>
      </c>
      <c r="AJ139" s="106">
        <f t="shared" si="608"/>
        <v>0</v>
      </c>
      <c r="AK139" s="106">
        <f t="shared" si="608"/>
        <v>0</v>
      </c>
      <c r="AL139" s="106">
        <f t="shared" si="608"/>
        <v>0</v>
      </c>
      <c r="AM139" s="106">
        <f t="shared" si="21"/>
        <v>0</v>
      </c>
      <c r="AO139" s="106">
        <f t="shared" ref="AO139:AX139" si="609">IF(R138&gt;0,IF((R138+AC139)&lt;E$10,R138+AC139,E$10),0)</f>
        <v>0</v>
      </c>
      <c r="AP139" s="106">
        <f t="shared" si="609"/>
        <v>0</v>
      </c>
      <c r="AQ139" s="106">
        <f t="shared" si="609"/>
        <v>0</v>
      </c>
      <c r="AR139" s="106">
        <f t="shared" si="609"/>
        <v>0</v>
      </c>
      <c r="AS139" s="106">
        <f t="shared" si="609"/>
        <v>0</v>
      </c>
      <c r="AT139" s="106">
        <f t="shared" si="609"/>
        <v>0</v>
      </c>
      <c r="AU139" s="106">
        <f t="shared" si="609"/>
        <v>0</v>
      </c>
      <c r="AV139" s="106">
        <f t="shared" si="609"/>
        <v>0</v>
      </c>
      <c r="AW139" s="106">
        <f t="shared" si="609"/>
        <v>0</v>
      </c>
      <c r="AX139" s="106">
        <f t="shared" si="609"/>
        <v>0</v>
      </c>
      <c r="AY139" s="106">
        <f t="shared" si="23"/>
        <v>0</v>
      </c>
      <c r="BA139" s="108">
        <f t="shared" si="24"/>
        <v>0</v>
      </c>
      <c r="BB139" s="106">
        <f t="shared" ref="BB139:BJ139" si="610">IF(S138&lt;=0,0,IF($C139&lt;=SUM($BA139:BA139),0,IF(AP139+$C139-SUM($BA139:BA139)&gt;S138+AD139,S138+AD139-AP139,$C139-SUM($BA139:BA139))))</f>
        <v>0</v>
      </c>
      <c r="BC139" s="106">
        <f t="shared" si="610"/>
        <v>0</v>
      </c>
      <c r="BD139" s="106">
        <f t="shared" si="610"/>
        <v>0</v>
      </c>
      <c r="BE139" s="106">
        <f t="shared" si="610"/>
        <v>0</v>
      </c>
      <c r="BF139" s="106">
        <f t="shared" si="610"/>
        <v>0</v>
      </c>
      <c r="BG139" s="106">
        <f t="shared" si="610"/>
        <v>0</v>
      </c>
      <c r="BH139" s="106">
        <f t="shared" si="610"/>
        <v>0</v>
      </c>
      <c r="BI139" s="106">
        <f t="shared" si="610"/>
        <v>0</v>
      </c>
      <c r="BJ139" s="106">
        <f t="shared" si="610"/>
        <v>0</v>
      </c>
    </row>
    <row r="140" ht="11.25" customHeight="1">
      <c r="A140" s="102" t="str">
        <f t="shared" si="16"/>
        <v/>
      </c>
      <c r="B140" s="103" t="str">
        <f t="shared" si="17"/>
        <v>#N/A</v>
      </c>
      <c r="C140" s="104" t="str">
        <f>IF(A140="","",IF(snowball,IF(($E$5-AY140)&lt;0,0,$E$5-AY140),0)+D140)</f>
        <v/>
      </c>
      <c r="D140" s="105"/>
      <c r="E140" s="106">
        <f t="shared" ref="E140:N140" si="611">AO140+BA140</f>
        <v>0</v>
      </c>
      <c r="F140" s="106">
        <f t="shared" si="611"/>
        <v>0</v>
      </c>
      <c r="G140" s="106">
        <f t="shared" si="611"/>
        <v>0</v>
      </c>
      <c r="H140" s="106">
        <f t="shared" si="611"/>
        <v>0</v>
      </c>
      <c r="I140" s="106">
        <f t="shared" si="611"/>
        <v>0</v>
      </c>
      <c r="J140" s="106">
        <f t="shared" si="611"/>
        <v>0</v>
      </c>
      <c r="K140" s="106">
        <f t="shared" si="611"/>
        <v>0</v>
      </c>
      <c r="L140" s="106">
        <f t="shared" si="611"/>
        <v>0</v>
      </c>
      <c r="M140" s="106">
        <f t="shared" si="611"/>
        <v>0</v>
      </c>
      <c r="N140" s="106">
        <f t="shared" si="611"/>
        <v>0</v>
      </c>
      <c r="P140" s="107">
        <f t="shared" si="11"/>
        <v>0</v>
      </c>
      <c r="R140" s="106">
        <f t="shared" ref="R140:AA140" si="612">IF(E$8=0,0,ROUND(R139-(E140-AC140),2))</f>
        <v>0</v>
      </c>
      <c r="S140" s="106">
        <f t="shared" si="612"/>
        <v>0</v>
      </c>
      <c r="T140" s="106">
        <f t="shared" si="612"/>
        <v>0</v>
      </c>
      <c r="U140" s="106">
        <f t="shared" si="612"/>
        <v>0</v>
      </c>
      <c r="V140" s="106">
        <f t="shared" si="612"/>
        <v>0</v>
      </c>
      <c r="W140" s="106">
        <f t="shared" si="612"/>
        <v>0</v>
      </c>
      <c r="X140" s="106">
        <f t="shared" si="612"/>
        <v>0</v>
      </c>
      <c r="Y140" s="106">
        <f t="shared" si="612"/>
        <v>0</v>
      </c>
      <c r="Z140" s="106">
        <f t="shared" si="612"/>
        <v>0</v>
      </c>
      <c r="AA140" s="106">
        <f t="shared" si="612"/>
        <v>0</v>
      </c>
      <c r="AC140" s="106">
        <f t="shared" ref="AC140:AL140" si="613">ROUND(R139*E$9/12,2)</f>
        <v>0</v>
      </c>
      <c r="AD140" s="106">
        <f t="shared" si="613"/>
        <v>0</v>
      </c>
      <c r="AE140" s="106">
        <f t="shared" si="613"/>
        <v>0</v>
      </c>
      <c r="AF140" s="106">
        <f t="shared" si="613"/>
        <v>0</v>
      </c>
      <c r="AG140" s="106">
        <f t="shared" si="613"/>
        <v>0</v>
      </c>
      <c r="AH140" s="106">
        <f t="shared" si="613"/>
        <v>0</v>
      </c>
      <c r="AI140" s="106">
        <f t="shared" si="613"/>
        <v>0</v>
      </c>
      <c r="AJ140" s="106">
        <f t="shared" si="613"/>
        <v>0</v>
      </c>
      <c r="AK140" s="106">
        <f t="shared" si="613"/>
        <v>0</v>
      </c>
      <c r="AL140" s="106">
        <f t="shared" si="613"/>
        <v>0</v>
      </c>
      <c r="AM140" s="106">
        <f t="shared" si="21"/>
        <v>0</v>
      </c>
      <c r="AO140" s="106">
        <f t="shared" ref="AO140:AX140" si="614">IF(R139&gt;0,IF((R139+AC140)&lt;E$10,R139+AC140,E$10),0)</f>
        <v>0</v>
      </c>
      <c r="AP140" s="106">
        <f t="shared" si="614"/>
        <v>0</v>
      </c>
      <c r="AQ140" s="106">
        <f t="shared" si="614"/>
        <v>0</v>
      </c>
      <c r="AR140" s="106">
        <f t="shared" si="614"/>
        <v>0</v>
      </c>
      <c r="AS140" s="106">
        <f t="shared" si="614"/>
        <v>0</v>
      </c>
      <c r="AT140" s="106">
        <f t="shared" si="614"/>
        <v>0</v>
      </c>
      <c r="AU140" s="106">
        <f t="shared" si="614"/>
        <v>0</v>
      </c>
      <c r="AV140" s="106">
        <f t="shared" si="614"/>
        <v>0</v>
      </c>
      <c r="AW140" s="106">
        <f t="shared" si="614"/>
        <v>0</v>
      </c>
      <c r="AX140" s="106">
        <f t="shared" si="614"/>
        <v>0</v>
      </c>
      <c r="AY140" s="106">
        <f t="shared" si="23"/>
        <v>0</v>
      </c>
      <c r="BA140" s="108">
        <f t="shared" si="24"/>
        <v>0</v>
      </c>
      <c r="BB140" s="106">
        <f t="shared" ref="BB140:BJ140" si="615">IF(S139&lt;=0,0,IF($C140&lt;=SUM($BA140:BA140),0,IF(AP140+$C140-SUM($BA140:BA140)&gt;S139+AD140,S139+AD140-AP140,$C140-SUM($BA140:BA140))))</f>
        <v>0</v>
      </c>
      <c r="BC140" s="106">
        <f t="shared" si="615"/>
        <v>0</v>
      </c>
      <c r="BD140" s="106">
        <f t="shared" si="615"/>
        <v>0</v>
      </c>
      <c r="BE140" s="106">
        <f t="shared" si="615"/>
        <v>0</v>
      </c>
      <c r="BF140" s="106">
        <f t="shared" si="615"/>
        <v>0</v>
      </c>
      <c r="BG140" s="106">
        <f t="shared" si="615"/>
        <v>0</v>
      </c>
      <c r="BH140" s="106">
        <f t="shared" si="615"/>
        <v>0</v>
      </c>
      <c r="BI140" s="106">
        <f t="shared" si="615"/>
        <v>0</v>
      </c>
      <c r="BJ140" s="106">
        <f t="shared" si="615"/>
        <v>0</v>
      </c>
    </row>
    <row r="141" ht="11.25" customHeight="1">
      <c r="A141" s="102" t="str">
        <f t="shared" si="16"/>
        <v/>
      </c>
      <c r="B141" s="103" t="str">
        <f t="shared" si="17"/>
        <v>#N/A</v>
      </c>
      <c r="C141" s="104" t="str">
        <f>IF(A141="","",IF(snowball,IF(($E$5-AY141)&lt;0,0,$E$5-AY141),0)+D141)</f>
        <v/>
      </c>
      <c r="D141" s="105"/>
      <c r="E141" s="106">
        <f t="shared" ref="E141:N141" si="616">AO141+BA141</f>
        <v>0</v>
      </c>
      <c r="F141" s="106">
        <f t="shared" si="616"/>
        <v>0</v>
      </c>
      <c r="G141" s="106">
        <f t="shared" si="616"/>
        <v>0</v>
      </c>
      <c r="H141" s="106">
        <f t="shared" si="616"/>
        <v>0</v>
      </c>
      <c r="I141" s="106">
        <f t="shared" si="616"/>
        <v>0</v>
      </c>
      <c r="J141" s="106">
        <f t="shared" si="616"/>
        <v>0</v>
      </c>
      <c r="K141" s="106">
        <f t="shared" si="616"/>
        <v>0</v>
      </c>
      <c r="L141" s="106">
        <f t="shared" si="616"/>
        <v>0</v>
      </c>
      <c r="M141" s="106">
        <f t="shared" si="616"/>
        <v>0</v>
      </c>
      <c r="N141" s="106">
        <f t="shared" si="616"/>
        <v>0</v>
      </c>
      <c r="P141" s="107">
        <f t="shared" si="11"/>
        <v>0</v>
      </c>
      <c r="R141" s="106">
        <f t="shared" ref="R141:AA141" si="617">IF(E$8=0,0,ROUND(R140-(E141-AC141),2))</f>
        <v>0</v>
      </c>
      <c r="S141" s="106">
        <f t="shared" si="617"/>
        <v>0</v>
      </c>
      <c r="T141" s="106">
        <f t="shared" si="617"/>
        <v>0</v>
      </c>
      <c r="U141" s="106">
        <f t="shared" si="617"/>
        <v>0</v>
      </c>
      <c r="V141" s="106">
        <f t="shared" si="617"/>
        <v>0</v>
      </c>
      <c r="W141" s="106">
        <f t="shared" si="617"/>
        <v>0</v>
      </c>
      <c r="X141" s="106">
        <f t="shared" si="617"/>
        <v>0</v>
      </c>
      <c r="Y141" s="106">
        <f t="shared" si="617"/>
        <v>0</v>
      </c>
      <c r="Z141" s="106">
        <f t="shared" si="617"/>
        <v>0</v>
      </c>
      <c r="AA141" s="106">
        <f t="shared" si="617"/>
        <v>0</v>
      </c>
      <c r="AC141" s="106">
        <f t="shared" ref="AC141:AL141" si="618">ROUND(R140*E$9/12,2)</f>
        <v>0</v>
      </c>
      <c r="AD141" s="106">
        <f t="shared" si="618"/>
        <v>0</v>
      </c>
      <c r="AE141" s="106">
        <f t="shared" si="618"/>
        <v>0</v>
      </c>
      <c r="AF141" s="106">
        <f t="shared" si="618"/>
        <v>0</v>
      </c>
      <c r="AG141" s="106">
        <f t="shared" si="618"/>
        <v>0</v>
      </c>
      <c r="AH141" s="106">
        <f t="shared" si="618"/>
        <v>0</v>
      </c>
      <c r="AI141" s="106">
        <f t="shared" si="618"/>
        <v>0</v>
      </c>
      <c r="AJ141" s="106">
        <f t="shared" si="618"/>
        <v>0</v>
      </c>
      <c r="AK141" s="106">
        <f t="shared" si="618"/>
        <v>0</v>
      </c>
      <c r="AL141" s="106">
        <f t="shared" si="618"/>
        <v>0</v>
      </c>
      <c r="AM141" s="106">
        <f t="shared" si="21"/>
        <v>0</v>
      </c>
      <c r="AO141" s="106">
        <f t="shared" ref="AO141:AX141" si="619">IF(R140&gt;0,IF((R140+AC141)&lt;E$10,R140+AC141,E$10),0)</f>
        <v>0</v>
      </c>
      <c r="AP141" s="106">
        <f t="shared" si="619"/>
        <v>0</v>
      </c>
      <c r="AQ141" s="106">
        <f t="shared" si="619"/>
        <v>0</v>
      </c>
      <c r="AR141" s="106">
        <f t="shared" si="619"/>
        <v>0</v>
      </c>
      <c r="AS141" s="106">
        <f t="shared" si="619"/>
        <v>0</v>
      </c>
      <c r="AT141" s="106">
        <f t="shared" si="619"/>
        <v>0</v>
      </c>
      <c r="AU141" s="106">
        <f t="shared" si="619"/>
        <v>0</v>
      </c>
      <c r="AV141" s="106">
        <f t="shared" si="619"/>
        <v>0</v>
      </c>
      <c r="AW141" s="106">
        <f t="shared" si="619"/>
        <v>0</v>
      </c>
      <c r="AX141" s="106">
        <f t="shared" si="619"/>
        <v>0</v>
      </c>
      <c r="AY141" s="106">
        <f t="shared" si="23"/>
        <v>0</v>
      </c>
      <c r="BA141" s="108">
        <f t="shared" si="24"/>
        <v>0</v>
      </c>
      <c r="BB141" s="106">
        <f t="shared" ref="BB141:BJ141" si="620">IF(S140&lt;=0,0,IF($C141&lt;=SUM($BA141:BA141),0,IF(AP141+$C141-SUM($BA141:BA141)&gt;S140+AD141,S140+AD141-AP141,$C141-SUM($BA141:BA141))))</f>
        <v>0</v>
      </c>
      <c r="BC141" s="106">
        <f t="shared" si="620"/>
        <v>0</v>
      </c>
      <c r="BD141" s="106">
        <f t="shared" si="620"/>
        <v>0</v>
      </c>
      <c r="BE141" s="106">
        <f t="shared" si="620"/>
        <v>0</v>
      </c>
      <c r="BF141" s="106">
        <f t="shared" si="620"/>
        <v>0</v>
      </c>
      <c r="BG141" s="106">
        <f t="shared" si="620"/>
        <v>0</v>
      </c>
      <c r="BH141" s="106">
        <f t="shared" si="620"/>
        <v>0</v>
      </c>
      <c r="BI141" s="106">
        <f t="shared" si="620"/>
        <v>0</v>
      </c>
      <c r="BJ141" s="106">
        <f t="shared" si="620"/>
        <v>0</v>
      </c>
    </row>
    <row r="142" ht="11.25" customHeight="1">
      <c r="A142" s="102" t="str">
        <f t="shared" si="16"/>
        <v/>
      </c>
      <c r="B142" s="103" t="str">
        <f t="shared" si="17"/>
        <v>#N/A</v>
      </c>
      <c r="C142" s="104" t="str">
        <f>IF(A142="","",IF(snowball,IF(($E$5-AY142)&lt;0,0,$E$5-AY142),0)+D142)</f>
        <v/>
      </c>
      <c r="D142" s="105"/>
      <c r="E142" s="106">
        <f t="shared" ref="E142:N142" si="621">AO142+BA142</f>
        <v>0</v>
      </c>
      <c r="F142" s="106">
        <f t="shared" si="621"/>
        <v>0</v>
      </c>
      <c r="G142" s="106">
        <f t="shared" si="621"/>
        <v>0</v>
      </c>
      <c r="H142" s="106">
        <f t="shared" si="621"/>
        <v>0</v>
      </c>
      <c r="I142" s="106">
        <f t="shared" si="621"/>
        <v>0</v>
      </c>
      <c r="J142" s="106">
        <f t="shared" si="621"/>
        <v>0</v>
      </c>
      <c r="K142" s="106">
        <f t="shared" si="621"/>
        <v>0</v>
      </c>
      <c r="L142" s="106">
        <f t="shared" si="621"/>
        <v>0</v>
      </c>
      <c r="M142" s="106">
        <f t="shared" si="621"/>
        <v>0</v>
      </c>
      <c r="N142" s="106">
        <f t="shared" si="621"/>
        <v>0</v>
      </c>
      <c r="P142" s="107">
        <f t="shared" si="11"/>
        <v>0</v>
      </c>
      <c r="R142" s="106">
        <f t="shared" ref="R142:AA142" si="622">IF(E$8=0,0,ROUND(R141-(E142-AC142),2))</f>
        <v>0</v>
      </c>
      <c r="S142" s="106">
        <f t="shared" si="622"/>
        <v>0</v>
      </c>
      <c r="T142" s="106">
        <f t="shared" si="622"/>
        <v>0</v>
      </c>
      <c r="U142" s="106">
        <f t="shared" si="622"/>
        <v>0</v>
      </c>
      <c r="V142" s="106">
        <f t="shared" si="622"/>
        <v>0</v>
      </c>
      <c r="W142" s="106">
        <f t="shared" si="622"/>
        <v>0</v>
      </c>
      <c r="X142" s="106">
        <f t="shared" si="622"/>
        <v>0</v>
      </c>
      <c r="Y142" s="106">
        <f t="shared" si="622"/>
        <v>0</v>
      </c>
      <c r="Z142" s="106">
        <f t="shared" si="622"/>
        <v>0</v>
      </c>
      <c r="AA142" s="106">
        <f t="shared" si="622"/>
        <v>0</v>
      </c>
      <c r="AC142" s="106">
        <f t="shared" ref="AC142:AL142" si="623">ROUND(R141*E$9/12,2)</f>
        <v>0</v>
      </c>
      <c r="AD142" s="106">
        <f t="shared" si="623"/>
        <v>0</v>
      </c>
      <c r="AE142" s="106">
        <f t="shared" si="623"/>
        <v>0</v>
      </c>
      <c r="AF142" s="106">
        <f t="shared" si="623"/>
        <v>0</v>
      </c>
      <c r="AG142" s="106">
        <f t="shared" si="623"/>
        <v>0</v>
      </c>
      <c r="AH142" s="106">
        <f t="shared" si="623"/>
        <v>0</v>
      </c>
      <c r="AI142" s="106">
        <f t="shared" si="623"/>
        <v>0</v>
      </c>
      <c r="AJ142" s="106">
        <f t="shared" si="623"/>
        <v>0</v>
      </c>
      <c r="AK142" s="106">
        <f t="shared" si="623"/>
        <v>0</v>
      </c>
      <c r="AL142" s="106">
        <f t="shared" si="623"/>
        <v>0</v>
      </c>
      <c r="AM142" s="106">
        <f t="shared" si="21"/>
        <v>0</v>
      </c>
      <c r="AO142" s="106">
        <f t="shared" ref="AO142:AX142" si="624">IF(R141&gt;0,IF((R141+AC142)&lt;E$10,R141+AC142,E$10),0)</f>
        <v>0</v>
      </c>
      <c r="AP142" s="106">
        <f t="shared" si="624"/>
        <v>0</v>
      </c>
      <c r="AQ142" s="106">
        <f t="shared" si="624"/>
        <v>0</v>
      </c>
      <c r="AR142" s="106">
        <f t="shared" si="624"/>
        <v>0</v>
      </c>
      <c r="AS142" s="106">
        <f t="shared" si="624"/>
        <v>0</v>
      </c>
      <c r="AT142" s="106">
        <f t="shared" si="624"/>
        <v>0</v>
      </c>
      <c r="AU142" s="106">
        <f t="shared" si="624"/>
        <v>0</v>
      </c>
      <c r="AV142" s="106">
        <f t="shared" si="624"/>
        <v>0</v>
      </c>
      <c r="AW142" s="106">
        <f t="shared" si="624"/>
        <v>0</v>
      </c>
      <c r="AX142" s="106">
        <f t="shared" si="624"/>
        <v>0</v>
      </c>
      <c r="AY142" s="106">
        <f t="shared" si="23"/>
        <v>0</v>
      </c>
      <c r="BA142" s="108">
        <f t="shared" si="24"/>
        <v>0</v>
      </c>
      <c r="BB142" s="106">
        <f t="shared" ref="BB142:BJ142" si="625">IF(S141&lt;=0,0,IF($C142&lt;=SUM($BA142:BA142),0,IF(AP142+$C142-SUM($BA142:BA142)&gt;S141+AD142,S141+AD142-AP142,$C142-SUM($BA142:BA142))))</f>
        <v>0</v>
      </c>
      <c r="BC142" s="106">
        <f t="shared" si="625"/>
        <v>0</v>
      </c>
      <c r="BD142" s="106">
        <f t="shared" si="625"/>
        <v>0</v>
      </c>
      <c r="BE142" s="106">
        <f t="shared" si="625"/>
        <v>0</v>
      </c>
      <c r="BF142" s="106">
        <f t="shared" si="625"/>
        <v>0</v>
      </c>
      <c r="BG142" s="106">
        <f t="shared" si="625"/>
        <v>0</v>
      </c>
      <c r="BH142" s="106">
        <f t="shared" si="625"/>
        <v>0</v>
      </c>
      <c r="BI142" s="106">
        <f t="shared" si="625"/>
        <v>0</v>
      </c>
      <c r="BJ142" s="106">
        <f t="shared" si="625"/>
        <v>0</v>
      </c>
    </row>
    <row r="143" ht="11.25" customHeight="1">
      <c r="A143" s="102" t="str">
        <f t="shared" si="16"/>
        <v/>
      </c>
      <c r="B143" s="103" t="str">
        <f t="shared" si="17"/>
        <v>#N/A</v>
      </c>
      <c r="C143" s="104" t="str">
        <f>IF(A143="","",IF(snowball,IF(($E$5-AY143)&lt;0,0,$E$5-AY143),0)+D143)</f>
        <v/>
      </c>
      <c r="D143" s="105"/>
      <c r="E143" s="106">
        <f t="shared" ref="E143:N143" si="626">AO143+BA143</f>
        <v>0</v>
      </c>
      <c r="F143" s="106">
        <f t="shared" si="626"/>
        <v>0</v>
      </c>
      <c r="G143" s="106">
        <f t="shared" si="626"/>
        <v>0</v>
      </c>
      <c r="H143" s="106">
        <f t="shared" si="626"/>
        <v>0</v>
      </c>
      <c r="I143" s="106">
        <f t="shared" si="626"/>
        <v>0</v>
      </c>
      <c r="J143" s="106">
        <f t="shared" si="626"/>
        <v>0</v>
      </c>
      <c r="K143" s="106">
        <f t="shared" si="626"/>
        <v>0</v>
      </c>
      <c r="L143" s="106">
        <f t="shared" si="626"/>
        <v>0</v>
      </c>
      <c r="M143" s="106">
        <f t="shared" si="626"/>
        <v>0</v>
      </c>
      <c r="N143" s="106">
        <f t="shared" si="626"/>
        <v>0</v>
      </c>
      <c r="P143" s="107">
        <f t="shared" si="11"/>
        <v>0</v>
      </c>
      <c r="R143" s="106">
        <f t="shared" ref="R143:AA143" si="627">IF(E$8=0,0,ROUND(R142-(E143-AC143),2))</f>
        <v>0</v>
      </c>
      <c r="S143" s="106">
        <f t="shared" si="627"/>
        <v>0</v>
      </c>
      <c r="T143" s="106">
        <f t="shared" si="627"/>
        <v>0</v>
      </c>
      <c r="U143" s="106">
        <f t="shared" si="627"/>
        <v>0</v>
      </c>
      <c r="V143" s="106">
        <f t="shared" si="627"/>
        <v>0</v>
      </c>
      <c r="W143" s="106">
        <f t="shared" si="627"/>
        <v>0</v>
      </c>
      <c r="X143" s="106">
        <f t="shared" si="627"/>
        <v>0</v>
      </c>
      <c r="Y143" s="106">
        <f t="shared" si="627"/>
        <v>0</v>
      </c>
      <c r="Z143" s="106">
        <f t="shared" si="627"/>
        <v>0</v>
      </c>
      <c r="AA143" s="106">
        <f t="shared" si="627"/>
        <v>0</v>
      </c>
      <c r="AC143" s="106">
        <f t="shared" ref="AC143:AL143" si="628">ROUND(R142*E$9/12,2)</f>
        <v>0</v>
      </c>
      <c r="AD143" s="106">
        <f t="shared" si="628"/>
        <v>0</v>
      </c>
      <c r="AE143" s="106">
        <f t="shared" si="628"/>
        <v>0</v>
      </c>
      <c r="AF143" s="106">
        <f t="shared" si="628"/>
        <v>0</v>
      </c>
      <c r="AG143" s="106">
        <f t="shared" si="628"/>
        <v>0</v>
      </c>
      <c r="AH143" s="106">
        <f t="shared" si="628"/>
        <v>0</v>
      </c>
      <c r="AI143" s="106">
        <f t="shared" si="628"/>
        <v>0</v>
      </c>
      <c r="AJ143" s="106">
        <f t="shared" si="628"/>
        <v>0</v>
      </c>
      <c r="AK143" s="106">
        <f t="shared" si="628"/>
        <v>0</v>
      </c>
      <c r="AL143" s="106">
        <f t="shared" si="628"/>
        <v>0</v>
      </c>
      <c r="AM143" s="106">
        <f t="shared" si="21"/>
        <v>0</v>
      </c>
      <c r="AO143" s="106">
        <f t="shared" ref="AO143:AX143" si="629">IF(R142&gt;0,IF((R142+AC143)&lt;E$10,R142+AC143,E$10),0)</f>
        <v>0</v>
      </c>
      <c r="AP143" s="106">
        <f t="shared" si="629"/>
        <v>0</v>
      </c>
      <c r="AQ143" s="106">
        <f t="shared" si="629"/>
        <v>0</v>
      </c>
      <c r="AR143" s="106">
        <f t="shared" si="629"/>
        <v>0</v>
      </c>
      <c r="AS143" s="106">
        <f t="shared" si="629"/>
        <v>0</v>
      </c>
      <c r="AT143" s="106">
        <f t="shared" si="629"/>
        <v>0</v>
      </c>
      <c r="AU143" s="106">
        <f t="shared" si="629"/>
        <v>0</v>
      </c>
      <c r="AV143" s="106">
        <f t="shared" si="629"/>
        <v>0</v>
      </c>
      <c r="AW143" s="106">
        <f t="shared" si="629"/>
        <v>0</v>
      </c>
      <c r="AX143" s="106">
        <f t="shared" si="629"/>
        <v>0</v>
      </c>
      <c r="AY143" s="106">
        <f t="shared" si="23"/>
        <v>0</v>
      </c>
      <c r="BA143" s="108">
        <f t="shared" si="24"/>
        <v>0</v>
      </c>
      <c r="BB143" s="106">
        <f t="shared" ref="BB143:BJ143" si="630">IF(S142&lt;=0,0,IF($C143&lt;=SUM($BA143:BA143),0,IF(AP143+$C143-SUM($BA143:BA143)&gt;S142+AD143,S142+AD143-AP143,$C143-SUM($BA143:BA143))))</f>
        <v>0</v>
      </c>
      <c r="BC143" s="106">
        <f t="shared" si="630"/>
        <v>0</v>
      </c>
      <c r="BD143" s="106">
        <f t="shared" si="630"/>
        <v>0</v>
      </c>
      <c r="BE143" s="106">
        <f t="shared" si="630"/>
        <v>0</v>
      </c>
      <c r="BF143" s="106">
        <f t="shared" si="630"/>
        <v>0</v>
      </c>
      <c r="BG143" s="106">
        <f t="shared" si="630"/>
        <v>0</v>
      </c>
      <c r="BH143" s="106">
        <f t="shared" si="630"/>
        <v>0</v>
      </c>
      <c r="BI143" s="106">
        <f t="shared" si="630"/>
        <v>0</v>
      </c>
      <c r="BJ143" s="106">
        <f t="shared" si="630"/>
        <v>0</v>
      </c>
    </row>
    <row r="144" ht="11.25" customHeight="1">
      <c r="A144" s="102" t="str">
        <f t="shared" si="16"/>
        <v/>
      </c>
      <c r="B144" s="103" t="str">
        <f t="shared" si="17"/>
        <v>#N/A</v>
      </c>
      <c r="C144" s="104" t="str">
        <f>IF(A144="","",IF(snowball,IF(($E$5-AY144)&lt;0,0,$E$5-AY144),0)+D144)</f>
        <v/>
      </c>
      <c r="D144" s="105"/>
      <c r="E144" s="106">
        <f t="shared" ref="E144:N144" si="631">AO144+BA144</f>
        <v>0</v>
      </c>
      <c r="F144" s="106">
        <f t="shared" si="631"/>
        <v>0</v>
      </c>
      <c r="G144" s="106">
        <f t="shared" si="631"/>
        <v>0</v>
      </c>
      <c r="H144" s="106">
        <f t="shared" si="631"/>
        <v>0</v>
      </c>
      <c r="I144" s="106">
        <f t="shared" si="631"/>
        <v>0</v>
      </c>
      <c r="J144" s="106">
        <f t="shared" si="631"/>
        <v>0</v>
      </c>
      <c r="K144" s="106">
        <f t="shared" si="631"/>
        <v>0</v>
      </c>
      <c r="L144" s="106">
        <f t="shared" si="631"/>
        <v>0</v>
      </c>
      <c r="M144" s="106">
        <f t="shared" si="631"/>
        <v>0</v>
      </c>
      <c r="N144" s="106">
        <f t="shared" si="631"/>
        <v>0</v>
      </c>
      <c r="P144" s="107">
        <f t="shared" si="11"/>
        <v>0</v>
      </c>
      <c r="R144" s="106">
        <f t="shared" ref="R144:AA144" si="632">IF(E$8=0,0,ROUND(R143-(E144-AC144),2))</f>
        <v>0</v>
      </c>
      <c r="S144" s="106">
        <f t="shared" si="632"/>
        <v>0</v>
      </c>
      <c r="T144" s="106">
        <f t="shared" si="632"/>
        <v>0</v>
      </c>
      <c r="U144" s="106">
        <f t="shared" si="632"/>
        <v>0</v>
      </c>
      <c r="V144" s="106">
        <f t="shared" si="632"/>
        <v>0</v>
      </c>
      <c r="W144" s="106">
        <f t="shared" si="632"/>
        <v>0</v>
      </c>
      <c r="X144" s="106">
        <f t="shared" si="632"/>
        <v>0</v>
      </c>
      <c r="Y144" s="106">
        <f t="shared" si="632"/>
        <v>0</v>
      </c>
      <c r="Z144" s="106">
        <f t="shared" si="632"/>
        <v>0</v>
      </c>
      <c r="AA144" s="106">
        <f t="shared" si="632"/>
        <v>0</v>
      </c>
      <c r="AC144" s="106">
        <f t="shared" ref="AC144:AL144" si="633">ROUND(R143*E$9/12,2)</f>
        <v>0</v>
      </c>
      <c r="AD144" s="106">
        <f t="shared" si="633"/>
        <v>0</v>
      </c>
      <c r="AE144" s="106">
        <f t="shared" si="633"/>
        <v>0</v>
      </c>
      <c r="AF144" s="106">
        <f t="shared" si="633"/>
        <v>0</v>
      </c>
      <c r="AG144" s="106">
        <f t="shared" si="633"/>
        <v>0</v>
      </c>
      <c r="AH144" s="106">
        <f t="shared" si="633"/>
        <v>0</v>
      </c>
      <c r="AI144" s="106">
        <f t="shared" si="633"/>
        <v>0</v>
      </c>
      <c r="AJ144" s="106">
        <f t="shared" si="633"/>
        <v>0</v>
      </c>
      <c r="AK144" s="106">
        <f t="shared" si="633"/>
        <v>0</v>
      </c>
      <c r="AL144" s="106">
        <f t="shared" si="633"/>
        <v>0</v>
      </c>
      <c r="AM144" s="106">
        <f t="shared" si="21"/>
        <v>0</v>
      </c>
      <c r="AO144" s="106">
        <f t="shared" ref="AO144:AX144" si="634">IF(R143&gt;0,IF((R143+AC144)&lt;E$10,R143+AC144,E$10),0)</f>
        <v>0</v>
      </c>
      <c r="AP144" s="106">
        <f t="shared" si="634"/>
        <v>0</v>
      </c>
      <c r="AQ144" s="106">
        <f t="shared" si="634"/>
        <v>0</v>
      </c>
      <c r="AR144" s="106">
        <f t="shared" si="634"/>
        <v>0</v>
      </c>
      <c r="AS144" s="106">
        <f t="shared" si="634"/>
        <v>0</v>
      </c>
      <c r="AT144" s="106">
        <f t="shared" si="634"/>
        <v>0</v>
      </c>
      <c r="AU144" s="106">
        <f t="shared" si="634"/>
        <v>0</v>
      </c>
      <c r="AV144" s="106">
        <f t="shared" si="634"/>
        <v>0</v>
      </c>
      <c r="AW144" s="106">
        <f t="shared" si="634"/>
        <v>0</v>
      </c>
      <c r="AX144" s="106">
        <f t="shared" si="634"/>
        <v>0</v>
      </c>
      <c r="AY144" s="106">
        <f t="shared" si="23"/>
        <v>0</v>
      </c>
      <c r="BA144" s="108">
        <f t="shared" si="24"/>
        <v>0</v>
      </c>
      <c r="BB144" s="106">
        <f t="shared" ref="BB144:BJ144" si="635">IF(S143&lt;=0,0,IF($C144&lt;=SUM($BA144:BA144),0,IF(AP144+$C144-SUM($BA144:BA144)&gt;S143+AD144,S143+AD144-AP144,$C144-SUM($BA144:BA144))))</f>
        <v>0</v>
      </c>
      <c r="BC144" s="106">
        <f t="shared" si="635"/>
        <v>0</v>
      </c>
      <c r="BD144" s="106">
        <f t="shared" si="635"/>
        <v>0</v>
      </c>
      <c r="BE144" s="106">
        <f t="shared" si="635"/>
        <v>0</v>
      </c>
      <c r="BF144" s="106">
        <f t="shared" si="635"/>
        <v>0</v>
      </c>
      <c r="BG144" s="106">
        <f t="shared" si="635"/>
        <v>0</v>
      </c>
      <c r="BH144" s="106">
        <f t="shared" si="635"/>
        <v>0</v>
      </c>
      <c r="BI144" s="106">
        <f t="shared" si="635"/>
        <v>0</v>
      </c>
      <c r="BJ144" s="106">
        <f t="shared" si="635"/>
        <v>0</v>
      </c>
    </row>
    <row r="145" ht="11.25" customHeight="1">
      <c r="A145" s="102" t="str">
        <f t="shared" si="16"/>
        <v/>
      </c>
      <c r="B145" s="103" t="str">
        <f t="shared" si="17"/>
        <v>#N/A</v>
      </c>
      <c r="C145" s="104" t="str">
        <f>IF(A145="","",IF(snowball,IF(($E$5-AY145)&lt;0,0,$E$5-AY145),0)+D145)</f>
        <v/>
      </c>
      <c r="D145" s="105"/>
      <c r="E145" s="106">
        <f t="shared" ref="E145:N145" si="636">AO145+BA145</f>
        <v>0</v>
      </c>
      <c r="F145" s="106">
        <f t="shared" si="636"/>
        <v>0</v>
      </c>
      <c r="G145" s="106">
        <f t="shared" si="636"/>
        <v>0</v>
      </c>
      <c r="H145" s="106">
        <f t="shared" si="636"/>
        <v>0</v>
      </c>
      <c r="I145" s="106">
        <f t="shared" si="636"/>
        <v>0</v>
      </c>
      <c r="J145" s="106">
        <f t="shared" si="636"/>
        <v>0</v>
      </c>
      <c r="K145" s="106">
        <f t="shared" si="636"/>
        <v>0</v>
      </c>
      <c r="L145" s="106">
        <f t="shared" si="636"/>
        <v>0</v>
      </c>
      <c r="M145" s="106">
        <f t="shared" si="636"/>
        <v>0</v>
      </c>
      <c r="N145" s="106">
        <f t="shared" si="636"/>
        <v>0</v>
      </c>
      <c r="P145" s="107">
        <f t="shared" si="11"/>
        <v>0</v>
      </c>
      <c r="R145" s="106">
        <f t="shared" ref="R145:AA145" si="637">IF(E$8=0,0,ROUND(R144-(E145-AC145),2))</f>
        <v>0</v>
      </c>
      <c r="S145" s="106">
        <f t="shared" si="637"/>
        <v>0</v>
      </c>
      <c r="T145" s="106">
        <f t="shared" si="637"/>
        <v>0</v>
      </c>
      <c r="U145" s="106">
        <f t="shared" si="637"/>
        <v>0</v>
      </c>
      <c r="V145" s="106">
        <f t="shared" si="637"/>
        <v>0</v>
      </c>
      <c r="W145" s="106">
        <f t="shared" si="637"/>
        <v>0</v>
      </c>
      <c r="X145" s="106">
        <f t="shared" si="637"/>
        <v>0</v>
      </c>
      <c r="Y145" s="106">
        <f t="shared" si="637"/>
        <v>0</v>
      </c>
      <c r="Z145" s="106">
        <f t="shared" si="637"/>
        <v>0</v>
      </c>
      <c r="AA145" s="106">
        <f t="shared" si="637"/>
        <v>0</v>
      </c>
      <c r="AC145" s="106">
        <f t="shared" ref="AC145:AL145" si="638">ROUND(R144*E$9/12,2)</f>
        <v>0</v>
      </c>
      <c r="AD145" s="106">
        <f t="shared" si="638"/>
        <v>0</v>
      </c>
      <c r="AE145" s="106">
        <f t="shared" si="638"/>
        <v>0</v>
      </c>
      <c r="AF145" s="106">
        <f t="shared" si="638"/>
        <v>0</v>
      </c>
      <c r="AG145" s="106">
        <f t="shared" si="638"/>
        <v>0</v>
      </c>
      <c r="AH145" s="106">
        <f t="shared" si="638"/>
        <v>0</v>
      </c>
      <c r="AI145" s="106">
        <f t="shared" si="638"/>
        <v>0</v>
      </c>
      <c r="AJ145" s="106">
        <f t="shared" si="638"/>
        <v>0</v>
      </c>
      <c r="AK145" s="106">
        <f t="shared" si="638"/>
        <v>0</v>
      </c>
      <c r="AL145" s="106">
        <f t="shared" si="638"/>
        <v>0</v>
      </c>
      <c r="AM145" s="106">
        <f t="shared" si="21"/>
        <v>0</v>
      </c>
      <c r="AO145" s="106">
        <f t="shared" ref="AO145:AX145" si="639">IF(R144&gt;0,IF((R144+AC145)&lt;E$10,R144+AC145,E$10),0)</f>
        <v>0</v>
      </c>
      <c r="AP145" s="106">
        <f t="shared" si="639"/>
        <v>0</v>
      </c>
      <c r="AQ145" s="106">
        <f t="shared" si="639"/>
        <v>0</v>
      </c>
      <c r="AR145" s="106">
        <f t="shared" si="639"/>
        <v>0</v>
      </c>
      <c r="AS145" s="106">
        <f t="shared" si="639"/>
        <v>0</v>
      </c>
      <c r="AT145" s="106">
        <f t="shared" si="639"/>
        <v>0</v>
      </c>
      <c r="AU145" s="106">
        <f t="shared" si="639"/>
        <v>0</v>
      </c>
      <c r="AV145" s="106">
        <f t="shared" si="639"/>
        <v>0</v>
      </c>
      <c r="AW145" s="106">
        <f t="shared" si="639"/>
        <v>0</v>
      </c>
      <c r="AX145" s="106">
        <f t="shared" si="639"/>
        <v>0</v>
      </c>
      <c r="AY145" s="106">
        <f t="shared" si="23"/>
        <v>0</v>
      </c>
      <c r="BA145" s="108">
        <f t="shared" si="24"/>
        <v>0</v>
      </c>
      <c r="BB145" s="106">
        <f t="shared" ref="BB145:BJ145" si="640">IF(S144&lt;=0,0,IF($C145&lt;=SUM($BA145:BA145),0,IF(AP145+$C145-SUM($BA145:BA145)&gt;S144+AD145,S144+AD145-AP145,$C145-SUM($BA145:BA145))))</f>
        <v>0</v>
      </c>
      <c r="BC145" s="106">
        <f t="shared" si="640"/>
        <v>0</v>
      </c>
      <c r="BD145" s="106">
        <f t="shared" si="640"/>
        <v>0</v>
      </c>
      <c r="BE145" s="106">
        <f t="shared" si="640"/>
        <v>0</v>
      </c>
      <c r="BF145" s="106">
        <f t="shared" si="640"/>
        <v>0</v>
      </c>
      <c r="BG145" s="106">
        <f t="shared" si="640"/>
        <v>0</v>
      </c>
      <c r="BH145" s="106">
        <f t="shared" si="640"/>
        <v>0</v>
      </c>
      <c r="BI145" s="106">
        <f t="shared" si="640"/>
        <v>0</v>
      </c>
      <c r="BJ145" s="106">
        <f t="shared" si="640"/>
        <v>0</v>
      </c>
    </row>
    <row r="146" ht="11.25" customHeight="1">
      <c r="A146" s="102" t="str">
        <f t="shared" si="16"/>
        <v/>
      </c>
      <c r="B146" s="103" t="str">
        <f t="shared" si="17"/>
        <v>#N/A</v>
      </c>
      <c r="C146" s="104" t="str">
        <f>IF(A146="","",IF(snowball,IF(($E$5-AY146)&lt;0,0,$E$5-AY146),0)+D146)</f>
        <v/>
      </c>
      <c r="D146" s="105"/>
      <c r="E146" s="106">
        <f t="shared" ref="E146:N146" si="641">AO146+BA146</f>
        <v>0</v>
      </c>
      <c r="F146" s="106">
        <f t="shared" si="641"/>
        <v>0</v>
      </c>
      <c r="G146" s="106">
        <f t="shared" si="641"/>
        <v>0</v>
      </c>
      <c r="H146" s="106">
        <f t="shared" si="641"/>
        <v>0</v>
      </c>
      <c r="I146" s="106">
        <f t="shared" si="641"/>
        <v>0</v>
      </c>
      <c r="J146" s="106">
        <f t="shared" si="641"/>
        <v>0</v>
      </c>
      <c r="K146" s="106">
        <f t="shared" si="641"/>
        <v>0</v>
      </c>
      <c r="L146" s="106">
        <f t="shared" si="641"/>
        <v>0</v>
      </c>
      <c r="M146" s="106">
        <f t="shared" si="641"/>
        <v>0</v>
      </c>
      <c r="N146" s="106">
        <f t="shared" si="641"/>
        <v>0</v>
      </c>
      <c r="P146" s="107">
        <f t="shared" si="11"/>
        <v>0</v>
      </c>
      <c r="R146" s="106">
        <f t="shared" ref="R146:AA146" si="642">IF(E$8=0,0,ROUND(R145-(E146-AC146),2))</f>
        <v>0</v>
      </c>
      <c r="S146" s="106">
        <f t="shared" si="642"/>
        <v>0</v>
      </c>
      <c r="T146" s="106">
        <f t="shared" si="642"/>
        <v>0</v>
      </c>
      <c r="U146" s="106">
        <f t="shared" si="642"/>
        <v>0</v>
      </c>
      <c r="V146" s="106">
        <f t="shared" si="642"/>
        <v>0</v>
      </c>
      <c r="W146" s="106">
        <f t="shared" si="642"/>
        <v>0</v>
      </c>
      <c r="X146" s="106">
        <f t="shared" si="642"/>
        <v>0</v>
      </c>
      <c r="Y146" s="106">
        <f t="shared" si="642"/>
        <v>0</v>
      </c>
      <c r="Z146" s="106">
        <f t="shared" si="642"/>
        <v>0</v>
      </c>
      <c r="AA146" s="106">
        <f t="shared" si="642"/>
        <v>0</v>
      </c>
      <c r="AC146" s="106">
        <f t="shared" ref="AC146:AL146" si="643">ROUND(R145*E$9/12,2)</f>
        <v>0</v>
      </c>
      <c r="AD146" s="106">
        <f t="shared" si="643"/>
        <v>0</v>
      </c>
      <c r="AE146" s="106">
        <f t="shared" si="643"/>
        <v>0</v>
      </c>
      <c r="AF146" s="106">
        <f t="shared" si="643"/>
        <v>0</v>
      </c>
      <c r="AG146" s="106">
        <f t="shared" si="643"/>
        <v>0</v>
      </c>
      <c r="AH146" s="106">
        <f t="shared" si="643"/>
        <v>0</v>
      </c>
      <c r="AI146" s="106">
        <f t="shared" si="643"/>
        <v>0</v>
      </c>
      <c r="AJ146" s="106">
        <f t="shared" si="643"/>
        <v>0</v>
      </c>
      <c r="AK146" s="106">
        <f t="shared" si="643"/>
        <v>0</v>
      </c>
      <c r="AL146" s="106">
        <f t="shared" si="643"/>
        <v>0</v>
      </c>
      <c r="AM146" s="106">
        <f t="shared" si="21"/>
        <v>0</v>
      </c>
      <c r="AO146" s="106">
        <f t="shared" ref="AO146:AX146" si="644">IF(R145&gt;0,IF((R145+AC146)&lt;E$10,R145+AC146,E$10),0)</f>
        <v>0</v>
      </c>
      <c r="AP146" s="106">
        <f t="shared" si="644"/>
        <v>0</v>
      </c>
      <c r="AQ146" s="106">
        <f t="shared" si="644"/>
        <v>0</v>
      </c>
      <c r="AR146" s="106">
        <f t="shared" si="644"/>
        <v>0</v>
      </c>
      <c r="AS146" s="106">
        <f t="shared" si="644"/>
        <v>0</v>
      </c>
      <c r="AT146" s="106">
        <f t="shared" si="644"/>
        <v>0</v>
      </c>
      <c r="AU146" s="106">
        <f t="shared" si="644"/>
        <v>0</v>
      </c>
      <c r="AV146" s="106">
        <f t="shared" si="644"/>
        <v>0</v>
      </c>
      <c r="AW146" s="106">
        <f t="shared" si="644"/>
        <v>0</v>
      </c>
      <c r="AX146" s="106">
        <f t="shared" si="644"/>
        <v>0</v>
      </c>
      <c r="AY146" s="106">
        <f t="shared" si="23"/>
        <v>0</v>
      </c>
      <c r="BA146" s="108">
        <f t="shared" si="24"/>
        <v>0</v>
      </c>
      <c r="BB146" s="106">
        <f t="shared" ref="BB146:BJ146" si="645">IF(S145&lt;=0,0,IF($C146&lt;=SUM($BA146:BA146),0,IF(AP146+$C146-SUM($BA146:BA146)&gt;S145+AD146,S145+AD146-AP146,$C146-SUM($BA146:BA146))))</f>
        <v>0</v>
      </c>
      <c r="BC146" s="106">
        <f t="shared" si="645"/>
        <v>0</v>
      </c>
      <c r="BD146" s="106">
        <f t="shared" si="645"/>
        <v>0</v>
      </c>
      <c r="BE146" s="106">
        <f t="shared" si="645"/>
        <v>0</v>
      </c>
      <c r="BF146" s="106">
        <f t="shared" si="645"/>
        <v>0</v>
      </c>
      <c r="BG146" s="106">
        <f t="shared" si="645"/>
        <v>0</v>
      </c>
      <c r="BH146" s="106">
        <f t="shared" si="645"/>
        <v>0</v>
      </c>
      <c r="BI146" s="106">
        <f t="shared" si="645"/>
        <v>0</v>
      </c>
      <c r="BJ146" s="106">
        <f t="shared" si="645"/>
        <v>0</v>
      </c>
    </row>
    <row r="147" ht="11.25" customHeight="1">
      <c r="A147" s="102" t="str">
        <f t="shared" si="16"/>
        <v/>
      </c>
      <c r="B147" s="103" t="str">
        <f t="shared" si="17"/>
        <v>#N/A</v>
      </c>
      <c r="C147" s="104" t="str">
        <f>IF(A147="","",IF(snowball,IF(($E$5-AY147)&lt;0,0,$E$5-AY147),0)+D147)</f>
        <v/>
      </c>
      <c r="D147" s="105"/>
      <c r="E147" s="106">
        <f t="shared" ref="E147:N147" si="646">AO147+BA147</f>
        <v>0</v>
      </c>
      <c r="F147" s="106">
        <f t="shared" si="646"/>
        <v>0</v>
      </c>
      <c r="G147" s="106">
        <f t="shared" si="646"/>
        <v>0</v>
      </c>
      <c r="H147" s="106">
        <f t="shared" si="646"/>
        <v>0</v>
      </c>
      <c r="I147" s="106">
        <f t="shared" si="646"/>
        <v>0</v>
      </c>
      <c r="J147" s="106">
        <f t="shared" si="646"/>
        <v>0</v>
      </c>
      <c r="K147" s="106">
        <f t="shared" si="646"/>
        <v>0</v>
      </c>
      <c r="L147" s="106">
        <f t="shared" si="646"/>
        <v>0</v>
      </c>
      <c r="M147" s="106">
        <f t="shared" si="646"/>
        <v>0</v>
      </c>
      <c r="N147" s="106">
        <f t="shared" si="646"/>
        <v>0</v>
      </c>
      <c r="P147" s="107">
        <f t="shared" si="11"/>
        <v>0</v>
      </c>
      <c r="R147" s="106">
        <f t="shared" ref="R147:AA147" si="647">IF(E$8=0,0,ROUND(R146-(E147-AC147),2))</f>
        <v>0</v>
      </c>
      <c r="S147" s="106">
        <f t="shared" si="647"/>
        <v>0</v>
      </c>
      <c r="T147" s="106">
        <f t="shared" si="647"/>
        <v>0</v>
      </c>
      <c r="U147" s="106">
        <f t="shared" si="647"/>
        <v>0</v>
      </c>
      <c r="V147" s="106">
        <f t="shared" si="647"/>
        <v>0</v>
      </c>
      <c r="W147" s="106">
        <f t="shared" si="647"/>
        <v>0</v>
      </c>
      <c r="X147" s="106">
        <f t="shared" si="647"/>
        <v>0</v>
      </c>
      <c r="Y147" s="106">
        <f t="shared" si="647"/>
        <v>0</v>
      </c>
      <c r="Z147" s="106">
        <f t="shared" si="647"/>
        <v>0</v>
      </c>
      <c r="AA147" s="106">
        <f t="shared" si="647"/>
        <v>0</v>
      </c>
      <c r="AC147" s="106">
        <f t="shared" ref="AC147:AL147" si="648">ROUND(R146*E$9/12,2)</f>
        <v>0</v>
      </c>
      <c r="AD147" s="106">
        <f t="shared" si="648"/>
        <v>0</v>
      </c>
      <c r="AE147" s="106">
        <f t="shared" si="648"/>
        <v>0</v>
      </c>
      <c r="AF147" s="106">
        <f t="shared" si="648"/>
        <v>0</v>
      </c>
      <c r="AG147" s="106">
        <f t="shared" si="648"/>
        <v>0</v>
      </c>
      <c r="AH147" s="106">
        <f t="shared" si="648"/>
        <v>0</v>
      </c>
      <c r="AI147" s="106">
        <f t="shared" si="648"/>
        <v>0</v>
      </c>
      <c r="AJ147" s="106">
        <f t="shared" si="648"/>
        <v>0</v>
      </c>
      <c r="AK147" s="106">
        <f t="shared" si="648"/>
        <v>0</v>
      </c>
      <c r="AL147" s="106">
        <f t="shared" si="648"/>
        <v>0</v>
      </c>
      <c r="AM147" s="106">
        <f t="shared" si="21"/>
        <v>0</v>
      </c>
      <c r="AO147" s="106">
        <f t="shared" ref="AO147:AX147" si="649">IF(R146&gt;0,IF((R146+AC147)&lt;E$10,R146+AC147,E$10),0)</f>
        <v>0</v>
      </c>
      <c r="AP147" s="106">
        <f t="shared" si="649"/>
        <v>0</v>
      </c>
      <c r="AQ147" s="106">
        <f t="shared" si="649"/>
        <v>0</v>
      </c>
      <c r="AR147" s="106">
        <f t="shared" si="649"/>
        <v>0</v>
      </c>
      <c r="AS147" s="106">
        <f t="shared" si="649"/>
        <v>0</v>
      </c>
      <c r="AT147" s="106">
        <f t="shared" si="649"/>
        <v>0</v>
      </c>
      <c r="AU147" s="106">
        <f t="shared" si="649"/>
        <v>0</v>
      </c>
      <c r="AV147" s="106">
        <f t="shared" si="649"/>
        <v>0</v>
      </c>
      <c r="AW147" s="106">
        <f t="shared" si="649"/>
        <v>0</v>
      </c>
      <c r="AX147" s="106">
        <f t="shared" si="649"/>
        <v>0</v>
      </c>
      <c r="AY147" s="106">
        <f t="shared" si="23"/>
        <v>0</v>
      </c>
      <c r="BA147" s="108">
        <f t="shared" si="24"/>
        <v>0</v>
      </c>
      <c r="BB147" s="106">
        <f t="shared" ref="BB147:BJ147" si="650">IF(S146&lt;=0,0,IF($C147&lt;=SUM($BA147:BA147),0,IF(AP147+$C147-SUM($BA147:BA147)&gt;S146+AD147,S146+AD147-AP147,$C147-SUM($BA147:BA147))))</f>
        <v>0</v>
      </c>
      <c r="BC147" s="106">
        <f t="shared" si="650"/>
        <v>0</v>
      </c>
      <c r="BD147" s="106">
        <f t="shared" si="650"/>
        <v>0</v>
      </c>
      <c r="BE147" s="106">
        <f t="shared" si="650"/>
        <v>0</v>
      </c>
      <c r="BF147" s="106">
        <f t="shared" si="650"/>
        <v>0</v>
      </c>
      <c r="BG147" s="106">
        <f t="shared" si="650"/>
        <v>0</v>
      </c>
      <c r="BH147" s="106">
        <f t="shared" si="650"/>
        <v>0</v>
      </c>
      <c r="BI147" s="106">
        <f t="shared" si="650"/>
        <v>0</v>
      </c>
      <c r="BJ147" s="106">
        <f t="shared" si="650"/>
        <v>0</v>
      </c>
    </row>
    <row r="148" ht="11.25" customHeight="1">
      <c r="A148" s="102" t="str">
        <f t="shared" si="16"/>
        <v/>
      </c>
      <c r="B148" s="103" t="str">
        <f t="shared" si="17"/>
        <v>#N/A</v>
      </c>
      <c r="C148" s="104" t="str">
        <f>IF(A148="","",IF(snowball,IF(($E$5-AY148)&lt;0,0,$E$5-AY148),0)+D148)</f>
        <v/>
      </c>
      <c r="D148" s="105"/>
      <c r="E148" s="106">
        <f t="shared" ref="E148:N148" si="651">AO148+BA148</f>
        <v>0</v>
      </c>
      <c r="F148" s="106">
        <f t="shared" si="651"/>
        <v>0</v>
      </c>
      <c r="G148" s="106">
        <f t="shared" si="651"/>
        <v>0</v>
      </c>
      <c r="H148" s="106">
        <f t="shared" si="651"/>
        <v>0</v>
      </c>
      <c r="I148" s="106">
        <f t="shared" si="651"/>
        <v>0</v>
      </c>
      <c r="J148" s="106">
        <f t="shared" si="651"/>
        <v>0</v>
      </c>
      <c r="K148" s="106">
        <f t="shared" si="651"/>
        <v>0</v>
      </c>
      <c r="L148" s="106">
        <f t="shared" si="651"/>
        <v>0</v>
      </c>
      <c r="M148" s="106">
        <f t="shared" si="651"/>
        <v>0</v>
      </c>
      <c r="N148" s="106">
        <f t="shared" si="651"/>
        <v>0</v>
      </c>
      <c r="P148" s="107">
        <f t="shared" si="11"/>
        <v>0</v>
      </c>
      <c r="R148" s="106">
        <f t="shared" ref="R148:AA148" si="652">IF(E$8=0,0,ROUND(R147-(E148-AC148),2))</f>
        <v>0</v>
      </c>
      <c r="S148" s="106">
        <f t="shared" si="652"/>
        <v>0</v>
      </c>
      <c r="T148" s="106">
        <f t="shared" si="652"/>
        <v>0</v>
      </c>
      <c r="U148" s="106">
        <f t="shared" si="652"/>
        <v>0</v>
      </c>
      <c r="V148" s="106">
        <f t="shared" si="652"/>
        <v>0</v>
      </c>
      <c r="W148" s="106">
        <f t="shared" si="652"/>
        <v>0</v>
      </c>
      <c r="X148" s="106">
        <f t="shared" si="652"/>
        <v>0</v>
      </c>
      <c r="Y148" s="106">
        <f t="shared" si="652"/>
        <v>0</v>
      </c>
      <c r="Z148" s="106">
        <f t="shared" si="652"/>
        <v>0</v>
      </c>
      <c r="AA148" s="106">
        <f t="shared" si="652"/>
        <v>0</v>
      </c>
      <c r="AC148" s="106">
        <f t="shared" ref="AC148:AL148" si="653">ROUND(R147*E$9/12,2)</f>
        <v>0</v>
      </c>
      <c r="AD148" s="106">
        <f t="shared" si="653"/>
        <v>0</v>
      </c>
      <c r="AE148" s="106">
        <f t="shared" si="653"/>
        <v>0</v>
      </c>
      <c r="AF148" s="106">
        <f t="shared" si="653"/>
        <v>0</v>
      </c>
      <c r="AG148" s="106">
        <f t="shared" si="653"/>
        <v>0</v>
      </c>
      <c r="AH148" s="106">
        <f t="shared" si="653"/>
        <v>0</v>
      </c>
      <c r="AI148" s="106">
        <f t="shared" si="653"/>
        <v>0</v>
      </c>
      <c r="AJ148" s="106">
        <f t="shared" si="653"/>
        <v>0</v>
      </c>
      <c r="AK148" s="106">
        <f t="shared" si="653"/>
        <v>0</v>
      </c>
      <c r="AL148" s="106">
        <f t="shared" si="653"/>
        <v>0</v>
      </c>
      <c r="AM148" s="106">
        <f t="shared" si="21"/>
        <v>0</v>
      </c>
      <c r="AO148" s="106">
        <f t="shared" ref="AO148:AX148" si="654">IF(R147&gt;0,IF((R147+AC148)&lt;E$10,R147+AC148,E$10),0)</f>
        <v>0</v>
      </c>
      <c r="AP148" s="106">
        <f t="shared" si="654"/>
        <v>0</v>
      </c>
      <c r="AQ148" s="106">
        <f t="shared" si="654"/>
        <v>0</v>
      </c>
      <c r="AR148" s="106">
        <f t="shared" si="654"/>
        <v>0</v>
      </c>
      <c r="AS148" s="106">
        <f t="shared" si="654"/>
        <v>0</v>
      </c>
      <c r="AT148" s="106">
        <f t="shared" si="654"/>
        <v>0</v>
      </c>
      <c r="AU148" s="106">
        <f t="shared" si="654"/>
        <v>0</v>
      </c>
      <c r="AV148" s="106">
        <f t="shared" si="654"/>
        <v>0</v>
      </c>
      <c r="AW148" s="106">
        <f t="shared" si="654"/>
        <v>0</v>
      </c>
      <c r="AX148" s="106">
        <f t="shared" si="654"/>
        <v>0</v>
      </c>
      <c r="AY148" s="106">
        <f t="shared" si="23"/>
        <v>0</v>
      </c>
      <c r="BA148" s="108">
        <f t="shared" si="24"/>
        <v>0</v>
      </c>
      <c r="BB148" s="106">
        <f t="shared" ref="BB148:BJ148" si="655">IF(S147&lt;=0,0,IF($C148&lt;=SUM($BA148:BA148),0,IF(AP148+$C148-SUM($BA148:BA148)&gt;S147+AD148,S147+AD148-AP148,$C148-SUM($BA148:BA148))))</f>
        <v>0</v>
      </c>
      <c r="BC148" s="106">
        <f t="shared" si="655"/>
        <v>0</v>
      </c>
      <c r="BD148" s="106">
        <f t="shared" si="655"/>
        <v>0</v>
      </c>
      <c r="BE148" s="106">
        <f t="shared" si="655"/>
        <v>0</v>
      </c>
      <c r="BF148" s="106">
        <f t="shared" si="655"/>
        <v>0</v>
      </c>
      <c r="BG148" s="106">
        <f t="shared" si="655"/>
        <v>0</v>
      </c>
      <c r="BH148" s="106">
        <f t="shared" si="655"/>
        <v>0</v>
      </c>
      <c r="BI148" s="106">
        <f t="shared" si="655"/>
        <v>0</v>
      </c>
      <c r="BJ148" s="106">
        <f t="shared" si="655"/>
        <v>0</v>
      </c>
    </row>
    <row r="149" ht="11.25" customHeight="1">
      <c r="A149" s="102" t="str">
        <f t="shared" si="16"/>
        <v/>
      </c>
      <c r="B149" s="103" t="str">
        <f t="shared" si="17"/>
        <v>#N/A</v>
      </c>
      <c r="C149" s="104" t="str">
        <f>IF(A149="","",IF(snowball,IF(($E$5-AY149)&lt;0,0,$E$5-AY149),0)+D149)</f>
        <v/>
      </c>
      <c r="D149" s="105"/>
      <c r="E149" s="106">
        <f t="shared" ref="E149:N149" si="656">AO149+BA149</f>
        <v>0</v>
      </c>
      <c r="F149" s="106">
        <f t="shared" si="656"/>
        <v>0</v>
      </c>
      <c r="G149" s="106">
        <f t="shared" si="656"/>
        <v>0</v>
      </c>
      <c r="H149" s="106">
        <f t="shared" si="656"/>
        <v>0</v>
      </c>
      <c r="I149" s="106">
        <f t="shared" si="656"/>
        <v>0</v>
      </c>
      <c r="J149" s="106">
        <f t="shared" si="656"/>
        <v>0</v>
      </c>
      <c r="K149" s="106">
        <f t="shared" si="656"/>
        <v>0</v>
      </c>
      <c r="L149" s="106">
        <f t="shared" si="656"/>
        <v>0</v>
      </c>
      <c r="M149" s="106">
        <f t="shared" si="656"/>
        <v>0</v>
      </c>
      <c r="N149" s="106">
        <f t="shared" si="656"/>
        <v>0</v>
      </c>
      <c r="P149" s="107">
        <f t="shared" si="11"/>
        <v>0</v>
      </c>
      <c r="R149" s="106">
        <f t="shared" ref="R149:AA149" si="657">IF(E$8=0,0,ROUND(R148-(E149-AC149),2))</f>
        <v>0</v>
      </c>
      <c r="S149" s="106">
        <f t="shared" si="657"/>
        <v>0</v>
      </c>
      <c r="T149" s="106">
        <f t="shared" si="657"/>
        <v>0</v>
      </c>
      <c r="U149" s="106">
        <f t="shared" si="657"/>
        <v>0</v>
      </c>
      <c r="V149" s="106">
        <f t="shared" si="657"/>
        <v>0</v>
      </c>
      <c r="W149" s="106">
        <f t="shared" si="657"/>
        <v>0</v>
      </c>
      <c r="X149" s="106">
        <f t="shared" si="657"/>
        <v>0</v>
      </c>
      <c r="Y149" s="106">
        <f t="shared" si="657"/>
        <v>0</v>
      </c>
      <c r="Z149" s="106">
        <f t="shared" si="657"/>
        <v>0</v>
      </c>
      <c r="AA149" s="106">
        <f t="shared" si="657"/>
        <v>0</v>
      </c>
      <c r="AC149" s="106">
        <f t="shared" ref="AC149:AL149" si="658">ROUND(R148*E$9/12,2)</f>
        <v>0</v>
      </c>
      <c r="AD149" s="106">
        <f t="shared" si="658"/>
        <v>0</v>
      </c>
      <c r="AE149" s="106">
        <f t="shared" si="658"/>
        <v>0</v>
      </c>
      <c r="AF149" s="106">
        <f t="shared" si="658"/>
        <v>0</v>
      </c>
      <c r="AG149" s="106">
        <f t="shared" si="658"/>
        <v>0</v>
      </c>
      <c r="AH149" s="106">
        <f t="shared" si="658"/>
        <v>0</v>
      </c>
      <c r="AI149" s="106">
        <f t="shared" si="658"/>
        <v>0</v>
      </c>
      <c r="AJ149" s="106">
        <f t="shared" si="658"/>
        <v>0</v>
      </c>
      <c r="AK149" s="106">
        <f t="shared" si="658"/>
        <v>0</v>
      </c>
      <c r="AL149" s="106">
        <f t="shared" si="658"/>
        <v>0</v>
      </c>
      <c r="AM149" s="106">
        <f t="shared" si="21"/>
        <v>0</v>
      </c>
      <c r="AO149" s="106">
        <f t="shared" ref="AO149:AX149" si="659">IF(R148&gt;0,IF((R148+AC149)&lt;E$10,R148+AC149,E$10),0)</f>
        <v>0</v>
      </c>
      <c r="AP149" s="106">
        <f t="shared" si="659"/>
        <v>0</v>
      </c>
      <c r="AQ149" s="106">
        <f t="shared" si="659"/>
        <v>0</v>
      </c>
      <c r="AR149" s="106">
        <f t="shared" si="659"/>
        <v>0</v>
      </c>
      <c r="AS149" s="106">
        <f t="shared" si="659"/>
        <v>0</v>
      </c>
      <c r="AT149" s="106">
        <f t="shared" si="659"/>
        <v>0</v>
      </c>
      <c r="AU149" s="106">
        <f t="shared" si="659"/>
        <v>0</v>
      </c>
      <c r="AV149" s="106">
        <f t="shared" si="659"/>
        <v>0</v>
      </c>
      <c r="AW149" s="106">
        <f t="shared" si="659"/>
        <v>0</v>
      </c>
      <c r="AX149" s="106">
        <f t="shared" si="659"/>
        <v>0</v>
      </c>
      <c r="AY149" s="106">
        <f t="shared" si="23"/>
        <v>0</v>
      </c>
      <c r="BA149" s="108">
        <f t="shared" si="24"/>
        <v>0</v>
      </c>
      <c r="BB149" s="106">
        <f t="shared" ref="BB149:BJ149" si="660">IF(S148&lt;=0,0,IF($C149&lt;=SUM($BA149:BA149),0,IF(AP149+$C149-SUM($BA149:BA149)&gt;S148+AD149,S148+AD149-AP149,$C149-SUM($BA149:BA149))))</f>
        <v>0</v>
      </c>
      <c r="BC149" s="106">
        <f t="shared" si="660"/>
        <v>0</v>
      </c>
      <c r="BD149" s="106">
        <f t="shared" si="660"/>
        <v>0</v>
      </c>
      <c r="BE149" s="106">
        <f t="shared" si="660"/>
        <v>0</v>
      </c>
      <c r="BF149" s="106">
        <f t="shared" si="660"/>
        <v>0</v>
      </c>
      <c r="BG149" s="106">
        <f t="shared" si="660"/>
        <v>0</v>
      </c>
      <c r="BH149" s="106">
        <f t="shared" si="660"/>
        <v>0</v>
      </c>
      <c r="BI149" s="106">
        <f t="shared" si="660"/>
        <v>0</v>
      </c>
      <c r="BJ149" s="106">
        <f t="shared" si="660"/>
        <v>0</v>
      </c>
    </row>
    <row r="150" ht="11.25" customHeight="1">
      <c r="A150" s="102" t="str">
        <f t="shared" si="16"/>
        <v/>
      </c>
      <c r="B150" s="103" t="str">
        <f t="shared" si="17"/>
        <v>#N/A</v>
      </c>
      <c r="C150" s="104" t="str">
        <f>IF(A150="","",IF(snowball,IF(($E$5-AY150)&lt;0,0,$E$5-AY150),0)+D150)</f>
        <v/>
      </c>
      <c r="D150" s="105"/>
      <c r="E150" s="106">
        <f t="shared" ref="E150:N150" si="661">AO150+BA150</f>
        <v>0</v>
      </c>
      <c r="F150" s="106">
        <f t="shared" si="661"/>
        <v>0</v>
      </c>
      <c r="G150" s="106">
        <f t="shared" si="661"/>
        <v>0</v>
      </c>
      <c r="H150" s="106">
        <f t="shared" si="661"/>
        <v>0</v>
      </c>
      <c r="I150" s="106">
        <f t="shared" si="661"/>
        <v>0</v>
      </c>
      <c r="J150" s="106">
        <f t="shared" si="661"/>
        <v>0</v>
      </c>
      <c r="K150" s="106">
        <f t="shared" si="661"/>
        <v>0</v>
      </c>
      <c r="L150" s="106">
        <f t="shared" si="661"/>
        <v>0</v>
      </c>
      <c r="M150" s="106">
        <f t="shared" si="661"/>
        <v>0</v>
      </c>
      <c r="N150" s="106">
        <f t="shared" si="661"/>
        <v>0</v>
      </c>
      <c r="P150" s="107">
        <f t="shared" si="11"/>
        <v>0</v>
      </c>
      <c r="R150" s="106">
        <f t="shared" ref="R150:AA150" si="662">IF(E$8=0,0,ROUND(R149-(E150-AC150),2))</f>
        <v>0</v>
      </c>
      <c r="S150" s="106">
        <f t="shared" si="662"/>
        <v>0</v>
      </c>
      <c r="T150" s="106">
        <f t="shared" si="662"/>
        <v>0</v>
      </c>
      <c r="U150" s="106">
        <f t="shared" si="662"/>
        <v>0</v>
      </c>
      <c r="V150" s="106">
        <f t="shared" si="662"/>
        <v>0</v>
      </c>
      <c r="W150" s="106">
        <f t="shared" si="662"/>
        <v>0</v>
      </c>
      <c r="X150" s="106">
        <f t="shared" si="662"/>
        <v>0</v>
      </c>
      <c r="Y150" s="106">
        <f t="shared" si="662"/>
        <v>0</v>
      </c>
      <c r="Z150" s="106">
        <f t="shared" si="662"/>
        <v>0</v>
      </c>
      <c r="AA150" s="106">
        <f t="shared" si="662"/>
        <v>0</v>
      </c>
      <c r="AC150" s="106">
        <f t="shared" ref="AC150:AL150" si="663">ROUND(R149*E$9/12,2)</f>
        <v>0</v>
      </c>
      <c r="AD150" s="106">
        <f t="shared" si="663"/>
        <v>0</v>
      </c>
      <c r="AE150" s="106">
        <f t="shared" si="663"/>
        <v>0</v>
      </c>
      <c r="AF150" s="106">
        <f t="shared" si="663"/>
        <v>0</v>
      </c>
      <c r="AG150" s="106">
        <f t="shared" si="663"/>
        <v>0</v>
      </c>
      <c r="AH150" s="106">
        <f t="shared" si="663"/>
        <v>0</v>
      </c>
      <c r="AI150" s="106">
        <f t="shared" si="663"/>
        <v>0</v>
      </c>
      <c r="AJ150" s="106">
        <f t="shared" si="663"/>
        <v>0</v>
      </c>
      <c r="AK150" s="106">
        <f t="shared" si="663"/>
        <v>0</v>
      </c>
      <c r="AL150" s="106">
        <f t="shared" si="663"/>
        <v>0</v>
      </c>
      <c r="AM150" s="106">
        <f t="shared" si="21"/>
        <v>0</v>
      </c>
      <c r="AO150" s="106">
        <f t="shared" ref="AO150:AX150" si="664">IF(R149&gt;0,IF((R149+AC150)&lt;E$10,R149+AC150,E$10),0)</f>
        <v>0</v>
      </c>
      <c r="AP150" s="106">
        <f t="shared" si="664"/>
        <v>0</v>
      </c>
      <c r="AQ150" s="106">
        <f t="shared" si="664"/>
        <v>0</v>
      </c>
      <c r="AR150" s="106">
        <f t="shared" si="664"/>
        <v>0</v>
      </c>
      <c r="AS150" s="106">
        <f t="shared" si="664"/>
        <v>0</v>
      </c>
      <c r="AT150" s="106">
        <f t="shared" si="664"/>
        <v>0</v>
      </c>
      <c r="AU150" s="106">
        <f t="shared" si="664"/>
        <v>0</v>
      </c>
      <c r="AV150" s="106">
        <f t="shared" si="664"/>
        <v>0</v>
      </c>
      <c r="AW150" s="106">
        <f t="shared" si="664"/>
        <v>0</v>
      </c>
      <c r="AX150" s="106">
        <f t="shared" si="664"/>
        <v>0</v>
      </c>
      <c r="AY150" s="106">
        <f t="shared" si="23"/>
        <v>0</v>
      </c>
      <c r="BA150" s="108">
        <f t="shared" si="24"/>
        <v>0</v>
      </c>
      <c r="BB150" s="106">
        <f t="shared" ref="BB150:BJ150" si="665">IF(S149&lt;=0,0,IF($C150&lt;=SUM($BA150:BA150),0,IF(AP150+$C150-SUM($BA150:BA150)&gt;S149+AD150,S149+AD150-AP150,$C150-SUM($BA150:BA150))))</f>
        <v>0</v>
      </c>
      <c r="BC150" s="106">
        <f t="shared" si="665"/>
        <v>0</v>
      </c>
      <c r="BD150" s="106">
        <f t="shared" si="665"/>
        <v>0</v>
      </c>
      <c r="BE150" s="106">
        <f t="shared" si="665"/>
        <v>0</v>
      </c>
      <c r="BF150" s="106">
        <f t="shared" si="665"/>
        <v>0</v>
      </c>
      <c r="BG150" s="106">
        <f t="shared" si="665"/>
        <v>0</v>
      </c>
      <c r="BH150" s="106">
        <f t="shared" si="665"/>
        <v>0</v>
      </c>
      <c r="BI150" s="106">
        <f t="shared" si="665"/>
        <v>0</v>
      </c>
      <c r="BJ150" s="106">
        <f t="shared" si="665"/>
        <v>0</v>
      </c>
    </row>
    <row r="151" ht="11.25" customHeight="1">
      <c r="A151" s="102" t="str">
        <f t="shared" si="16"/>
        <v/>
      </c>
      <c r="B151" s="103" t="str">
        <f t="shared" si="17"/>
        <v>#N/A</v>
      </c>
      <c r="C151" s="104" t="str">
        <f>IF(A151="","",IF(snowball,IF(($E$5-AY151)&lt;0,0,$E$5-AY151),0)+D151)</f>
        <v/>
      </c>
      <c r="D151" s="105"/>
      <c r="E151" s="106">
        <f t="shared" ref="E151:N151" si="666">AO151+BA151</f>
        <v>0</v>
      </c>
      <c r="F151" s="106">
        <f t="shared" si="666"/>
        <v>0</v>
      </c>
      <c r="G151" s="106">
        <f t="shared" si="666"/>
        <v>0</v>
      </c>
      <c r="H151" s="106">
        <f t="shared" si="666"/>
        <v>0</v>
      </c>
      <c r="I151" s="106">
        <f t="shared" si="666"/>
        <v>0</v>
      </c>
      <c r="J151" s="106">
        <f t="shared" si="666"/>
        <v>0</v>
      </c>
      <c r="K151" s="106">
        <f t="shared" si="666"/>
        <v>0</v>
      </c>
      <c r="L151" s="106">
        <f t="shared" si="666"/>
        <v>0</v>
      </c>
      <c r="M151" s="106">
        <f t="shared" si="666"/>
        <v>0</v>
      </c>
      <c r="N151" s="106">
        <f t="shared" si="666"/>
        <v>0</v>
      </c>
      <c r="P151" s="107">
        <f t="shared" si="11"/>
        <v>0</v>
      </c>
      <c r="R151" s="106">
        <f t="shared" ref="R151:AA151" si="667">IF(E$8=0,0,ROUND(R150-(E151-AC151),2))</f>
        <v>0</v>
      </c>
      <c r="S151" s="106">
        <f t="shared" si="667"/>
        <v>0</v>
      </c>
      <c r="T151" s="106">
        <f t="shared" si="667"/>
        <v>0</v>
      </c>
      <c r="U151" s="106">
        <f t="shared" si="667"/>
        <v>0</v>
      </c>
      <c r="V151" s="106">
        <f t="shared" si="667"/>
        <v>0</v>
      </c>
      <c r="W151" s="106">
        <f t="shared" si="667"/>
        <v>0</v>
      </c>
      <c r="X151" s="106">
        <f t="shared" si="667"/>
        <v>0</v>
      </c>
      <c r="Y151" s="106">
        <f t="shared" si="667"/>
        <v>0</v>
      </c>
      <c r="Z151" s="106">
        <f t="shared" si="667"/>
        <v>0</v>
      </c>
      <c r="AA151" s="106">
        <f t="shared" si="667"/>
        <v>0</v>
      </c>
      <c r="AC151" s="106">
        <f t="shared" ref="AC151:AL151" si="668">ROUND(R150*E$9/12,2)</f>
        <v>0</v>
      </c>
      <c r="AD151" s="106">
        <f t="shared" si="668"/>
        <v>0</v>
      </c>
      <c r="AE151" s="106">
        <f t="shared" si="668"/>
        <v>0</v>
      </c>
      <c r="AF151" s="106">
        <f t="shared" si="668"/>
        <v>0</v>
      </c>
      <c r="AG151" s="106">
        <f t="shared" si="668"/>
        <v>0</v>
      </c>
      <c r="AH151" s="106">
        <f t="shared" si="668"/>
        <v>0</v>
      </c>
      <c r="AI151" s="106">
        <f t="shared" si="668"/>
        <v>0</v>
      </c>
      <c r="AJ151" s="106">
        <f t="shared" si="668"/>
        <v>0</v>
      </c>
      <c r="AK151" s="106">
        <f t="shared" si="668"/>
        <v>0</v>
      </c>
      <c r="AL151" s="106">
        <f t="shared" si="668"/>
        <v>0</v>
      </c>
      <c r="AM151" s="106">
        <f t="shared" si="21"/>
        <v>0</v>
      </c>
      <c r="AO151" s="106">
        <f t="shared" ref="AO151:AX151" si="669">IF(R150&gt;0,IF((R150+AC151)&lt;E$10,R150+AC151,E$10),0)</f>
        <v>0</v>
      </c>
      <c r="AP151" s="106">
        <f t="shared" si="669"/>
        <v>0</v>
      </c>
      <c r="AQ151" s="106">
        <f t="shared" si="669"/>
        <v>0</v>
      </c>
      <c r="AR151" s="106">
        <f t="shared" si="669"/>
        <v>0</v>
      </c>
      <c r="AS151" s="106">
        <f t="shared" si="669"/>
        <v>0</v>
      </c>
      <c r="AT151" s="106">
        <f t="shared" si="669"/>
        <v>0</v>
      </c>
      <c r="AU151" s="106">
        <f t="shared" si="669"/>
        <v>0</v>
      </c>
      <c r="AV151" s="106">
        <f t="shared" si="669"/>
        <v>0</v>
      </c>
      <c r="AW151" s="106">
        <f t="shared" si="669"/>
        <v>0</v>
      </c>
      <c r="AX151" s="106">
        <f t="shared" si="669"/>
        <v>0</v>
      </c>
      <c r="AY151" s="106">
        <f t="shared" si="23"/>
        <v>0</v>
      </c>
      <c r="BA151" s="108">
        <f t="shared" si="24"/>
        <v>0</v>
      </c>
      <c r="BB151" s="106">
        <f t="shared" ref="BB151:BJ151" si="670">IF(S150&lt;=0,0,IF($C151&lt;=SUM($BA151:BA151),0,IF(AP151+$C151-SUM($BA151:BA151)&gt;S150+AD151,S150+AD151-AP151,$C151-SUM($BA151:BA151))))</f>
        <v>0</v>
      </c>
      <c r="BC151" s="106">
        <f t="shared" si="670"/>
        <v>0</v>
      </c>
      <c r="BD151" s="106">
        <f t="shared" si="670"/>
        <v>0</v>
      </c>
      <c r="BE151" s="106">
        <f t="shared" si="670"/>
        <v>0</v>
      </c>
      <c r="BF151" s="106">
        <f t="shared" si="670"/>
        <v>0</v>
      </c>
      <c r="BG151" s="106">
        <f t="shared" si="670"/>
        <v>0</v>
      </c>
      <c r="BH151" s="106">
        <f t="shared" si="670"/>
        <v>0</v>
      </c>
      <c r="BI151" s="106">
        <f t="shared" si="670"/>
        <v>0</v>
      </c>
      <c r="BJ151" s="106">
        <f t="shared" si="670"/>
        <v>0</v>
      </c>
    </row>
    <row r="152" ht="11.25" customHeight="1">
      <c r="A152" s="102" t="str">
        <f t="shared" si="16"/>
        <v/>
      </c>
      <c r="B152" s="103" t="str">
        <f t="shared" si="17"/>
        <v>#N/A</v>
      </c>
      <c r="C152" s="104" t="str">
        <f>IF(A152="","",IF(snowball,IF(($E$5-AY152)&lt;0,0,$E$5-AY152),0)+D152)</f>
        <v/>
      </c>
      <c r="D152" s="105"/>
      <c r="E152" s="106">
        <f t="shared" ref="E152:N152" si="671">AO152+BA152</f>
        <v>0</v>
      </c>
      <c r="F152" s="106">
        <f t="shared" si="671"/>
        <v>0</v>
      </c>
      <c r="G152" s="106">
        <f t="shared" si="671"/>
        <v>0</v>
      </c>
      <c r="H152" s="106">
        <f t="shared" si="671"/>
        <v>0</v>
      </c>
      <c r="I152" s="106">
        <f t="shared" si="671"/>
        <v>0</v>
      </c>
      <c r="J152" s="106">
        <f t="shared" si="671"/>
        <v>0</v>
      </c>
      <c r="K152" s="106">
        <f t="shared" si="671"/>
        <v>0</v>
      </c>
      <c r="L152" s="106">
        <f t="shared" si="671"/>
        <v>0</v>
      </c>
      <c r="M152" s="106">
        <f t="shared" si="671"/>
        <v>0</v>
      </c>
      <c r="N152" s="106">
        <f t="shared" si="671"/>
        <v>0</v>
      </c>
      <c r="P152" s="107">
        <f t="shared" si="11"/>
        <v>0</v>
      </c>
      <c r="R152" s="106">
        <f t="shared" ref="R152:AA152" si="672">IF(E$8=0,0,ROUND(R151-(E152-AC152),2))</f>
        <v>0</v>
      </c>
      <c r="S152" s="106">
        <f t="shared" si="672"/>
        <v>0</v>
      </c>
      <c r="T152" s="106">
        <f t="shared" si="672"/>
        <v>0</v>
      </c>
      <c r="U152" s="106">
        <f t="shared" si="672"/>
        <v>0</v>
      </c>
      <c r="V152" s="106">
        <f t="shared" si="672"/>
        <v>0</v>
      </c>
      <c r="W152" s="106">
        <f t="shared" si="672"/>
        <v>0</v>
      </c>
      <c r="X152" s="106">
        <f t="shared" si="672"/>
        <v>0</v>
      </c>
      <c r="Y152" s="106">
        <f t="shared" si="672"/>
        <v>0</v>
      </c>
      <c r="Z152" s="106">
        <f t="shared" si="672"/>
        <v>0</v>
      </c>
      <c r="AA152" s="106">
        <f t="shared" si="672"/>
        <v>0</v>
      </c>
      <c r="AC152" s="106">
        <f t="shared" ref="AC152:AL152" si="673">ROUND(R151*E$9/12,2)</f>
        <v>0</v>
      </c>
      <c r="AD152" s="106">
        <f t="shared" si="673"/>
        <v>0</v>
      </c>
      <c r="AE152" s="106">
        <f t="shared" si="673"/>
        <v>0</v>
      </c>
      <c r="AF152" s="106">
        <f t="shared" si="673"/>
        <v>0</v>
      </c>
      <c r="AG152" s="106">
        <f t="shared" si="673"/>
        <v>0</v>
      </c>
      <c r="AH152" s="106">
        <f t="shared" si="673"/>
        <v>0</v>
      </c>
      <c r="AI152" s="106">
        <f t="shared" si="673"/>
        <v>0</v>
      </c>
      <c r="AJ152" s="106">
        <f t="shared" si="673"/>
        <v>0</v>
      </c>
      <c r="AK152" s="106">
        <f t="shared" si="673"/>
        <v>0</v>
      </c>
      <c r="AL152" s="106">
        <f t="shared" si="673"/>
        <v>0</v>
      </c>
      <c r="AM152" s="106">
        <f t="shared" si="21"/>
        <v>0</v>
      </c>
      <c r="AO152" s="106">
        <f t="shared" ref="AO152:AX152" si="674">IF(R151&gt;0,IF((R151+AC152)&lt;E$10,R151+AC152,E$10),0)</f>
        <v>0</v>
      </c>
      <c r="AP152" s="106">
        <f t="shared" si="674"/>
        <v>0</v>
      </c>
      <c r="AQ152" s="106">
        <f t="shared" si="674"/>
        <v>0</v>
      </c>
      <c r="AR152" s="106">
        <f t="shared" si="674"/>
        <v>0</v>
      </c>
      <c r="AS152" s="106">
        <f t="shared" si="674"/>
        <v>0</v>
      </c>
      <c r="AT152" s="106">
        <f t="shared" si="674"/>
        <v>0</v>
      </c>
      <c r="AU152" s="106">
        <f t="shared" si="674"/>
        <v>0</v>
      </c>
      <c r="AV152" s="106">
        <f t="shared" si="674"/>
        <v>0</v>
      </c>
      <c r="AW152" s="106">
        <f t="shared" si="674"/>
        <v>0</v>
      </c>
      <c r="AX152" s="106">
        <f t="shared" si="674"/>
        <v>0</v>
      </c>
      <c r="AY152" s="106">
        <f t="shared" si="23"/>
        <v>0</v>
      </c>
      <c r="BA152" s="108">
        <f t="shared" si="24"/>
        <v>0</v>
      </c>
      <c r="BB152" s="106">
        <f t="shared" ref="BB152:BJ152" si="675">IF(S151&lt;=0,0,IF($C152&lt;=SUM($BA152:BA152),0,IF(AP152+$C152-SUM($BA152:BA152)&gt;S151+AD152,S151+AD152-AP152,$C152-SUM($BA152:BA152))))</f>
        <v>0</v>
      </c>
      <c r="BC152" s="106">
        <f t="shared" si="675"/>
        <v>0</v>
      </c>
      <c r="BD152" s="106">
        <f t="shared" si="675"/>
        <v>0</v>
      </c>
      <c r="BE152" s="106">
        <f t="shared" si="675"/>
        <v>0</v>
      </c>
      <c r="BF152" s="106">
        <f t="shared" si="675"/>
        <v>0</v>
      </c>
      <c r="BG152" s="106">
        <f t="shared" si="675"/>
        <v>0</v>
      </c>
      <c r="BH152" s="106">
        <f t="shared" si="675"/>
        <v>0</v>
      </c>
      <c r="BI152" s="106">
        <f t="shared" si="675"/>
        <v>0</v>
      </c>
      <c r="BJ152" s="106">
        <f t="shared" si="675"/>
        <v>0</v>
      </c>
    </row>
    <row r="153" ht="11.25" customHeight="1">
      <c r="A153" s="102" t="str">
        <f t="shared" si="16"/>
        <v/>
      </c>
      <c r="B153" s="103" t="str">
        <f t="shared" si="17"/>
        <v>#N/A</v>
      </c>
      <c r="C153" s="104" t="str">
        <f>IF(A153="","",IF(snowball,IF(($E$5-AY153)&lt;0,0,$E$5-AY153),0)+D153)</f>
        <v/>
      </c>
      <c r="D153" s="105"/>
      <c r="E153" s="106">
        <f t="shared" ref="E153:N153" si="676">AO153+BA153</f>
        <v>0</v>
      </c>
      <c r="F153" s="106">
        <f t="shared" si="676"/>
        <v>0</v>
      </c>
      <c r="G153" s="106">
        <f t="shared" si="676"/>
        <v>0</v>
      </c>
      <c r="H153" s="106">
        <f t="shared" si="676"/>
        <v>0</v>
      </c>
      <c r="I153" s="106">
        <f t="shared" si="676"/>
        <v>0</v>
      </c>
      <c r="J153" s="106">
        <f t="shared" si="676"/>
        <v>0</v>
      </c>
      <c r="K153" s="106">
        <f t="shared" si="676"/>
        <v>0</v>
      </c>
      <c r="L153" s="106">
        <f t="shared" si="676"/>
        <v>0</v>
      </c>
      <c r="M153" s="106">
        <f t="shared" si="676"/>
        <v>0</v>
      </c>
      <c r="N153" s="106">
        <f t="shared" si="676"/>
        <v>0</v>
      </c>
      <c r="P153" s="107">
        <f t="shared" si="11"/>
        <v>0</v>
      </c>
      <c r="R153" s="106">
        <f t="shared" ref="R153:AA153" si="677">IF(E$8=0,0,ROUND(R152-(E153-AC153),2))</f>
        <v>0</v>
      </c>
      <c r="S153" s="106">
        <f t="shared" si="677"/>
        <v>0</v>
      </c>
      <c r="T153" s="106">
        <f t="shared" si="677"/>
        <v>0</v>
      </c>
      <c r="U153" s="106">
        <f t="shared" si="677"/>
        <v>0</v>
      </c>
      <c r="V153" s="106">
        <f t="shared" si="677"/>
        <v>0</v>
      </c>
      <c r="W153" s="106">
        <f t="shared" si="677"/>
        <v>0</v>
      </c>
      <c r="X153" s="106">
        <f t="shared" si="677"/>
        <v>0</v>
      </c>
      <c r="Y153" s="106">
        <f t="shared" si="677"/>
        <v>0</v>
      </c>
      <c r="Z153" s="106">
        <f t="shared" si="677"/>
        <v>0</v>
      </c>
      <c r="AA153" s="106">
        <f t="shared" si="677"/>
        <v>0</v>
      </c>
      <c r="AC153" s="106">
        <f t="shared" ref="AC153:AL153" si="678">ROUND(R152*E$9/12,2)</f>
        <v>0</v>
      </c>
      <c r="AD153" s="106">
        <f t="shared" si="678"/>
        <v>0</v>
      </c>
      <c r="AE153" s="106">
        <f t="shared" si="678"/>
        <v>0</v>
      </c>
      <c r="AF153" s="106">
        <f t="shared" si="678"/>
        <v>0</v>
      </c>
      <c r="AG153" s="106">
        <f t="shared" si="678"/>
        <v>0</v>
      </c>
      <c r="AH153" s="106">
        <f t="shared" si="678"/>
        <v>0</v>
      </c>
      <c r="AI153" s="106">
        <f t="shared" si="678"/>
        <v>0</v>
      </c>
      <c r="AJ153" s="106">
        <f t="shared" si="678"/>
        <v>0</v>
      </c>
      <c r="AK153" s="106">
        <f t="shared" si="678"/>
        <v>0</v>
      </c>
      <c r="AL153" s="106">
        <f t="shared" si="678"/>
        <v>0</v>
      </c>
      <c r="AM153" s="106">
        <f t="shared" si="21"/>
        <v>0</v>
      </c>
      <c r="AO153" s="106">
        <f t="shared" ref="AO153:AX153" si="679">IF(R152&gt;0,IF((R152+AC153)&lt;E$10,R152+AC153,E$10),0)</f>
        <v>0</v>
      </c>
      <c r="AP153" s="106">
        <f t="shared" si="679"/>
        <v>0</v>
      </c>
      <c r="AQ153" s="106">
        <f t="shared" si="679"/>
        <v>0</v>
      </c>
      <c r="AR153" s="106">
        <f t="shared" si="679"/>
        <v>0</v>
      </c>
      <c r="AS153" s="106">
        <f t="shared" si="679"/>
        <v>0</v>
      </c>
      <c r="AT153" s="106">
        <f t="shared" si="679"/>
        <v>0</v>
      </c>
      <c r="AU153" s="106">
        <f t="shared" si="679"/>
        <v>0</v>
      </c>
      <c r="AV153" s="106">
        <f t="shared" si="679"/>
        <v>0</v>
      </c>
      <c r="AW153" s="106">
        <f t="shared" si="679"/>
        <v>0</v>
      </c>
      <c r="AX153" s="106">
        <f t="shared" si="679"/>
        <v>0</v>
      </c>
      <c r="AY153" s="106">
        <f t="shared" si="23"/>
        <v>0</v>
      </c>
      <c r="BA153" s="108">
        <f t="shared" si="24"/>
        <v>0</v>
      </c>
      <c r="BB153" s="106">
        <f t="shared" ref="BB153:BJ153" si="680">IF(S152&lt;=0,0,IF($C153&lt;=SUM($BA153:BA153),0,IF(AP153+$C153-SUM($BA153:BA153)&gt;S152+AD153,S152+AD153-AP153,$C153-SUM($BA153:BA153))))</f>
        <v>0</v>
      </c>
      <c r="BC153" s="106">
        <f t="shared" si="680"/>
        <v>0</v>
      </c>
      <c r="BD153" s="106">
        <f t="shared" si="680"/>
        <v>0</v>
      </c>
      <c r="BE153" s="106">
        <f t="shared" si="680"/>
        <v>0</v>
      </c>
      <c r="BF153" s="106">
        <f t="shared" si="680"/>
        <v>0</v>
      </c>
      <c r="BG153" s="106">
        <f t="shared" si="680"/>
        <v>0</v>
      </c>
      <c r="BH153" s="106">
        <f t="shared" si="680"/>
        <v>0</v>
      </c>
      <c r="BI153" s="106">
        <f t="shared" si="680"/>
        <v>0</v>
      </c>
      <c r="BJ153" s="106">
        <f t="shared" si="680"/>
        <v>0</v>
      </c>
    </row>
    <row r="154" ht="11.25" customHeight="1">
      <c r="A154" s="102" t="str">
        <f t="shared" si="16"/>
        <v/>
      </c>
      <c r="B154" s="103" t="str">
        <f t="shared" si="17"/>
        <v>#N/A</v>
      </c>
      <c r="C154" s="104" t="str">
        <f>IF(A154="","",IF(snowball,IF(($E$5-AY154)&lt;0,0,$E$5-AY154),0)+D154)</f>
        <v/>
      </c>
      <c r="D154" s="105"/>
      <c r="E154" s="106">
        <f t="shared" ref="E154:N154" si="681">AO154+BA154</f>
        <v>0</v>
      </c>
      <c r="F154" s="106">
        <f t="shared" si="681"/>
        <v>0</v>
      </c>
      <c r="G154" s="106">
        <f t="shared" si="681"/>
        <v>0</v>
      </c>
      <c r="H154" s="106">
        <f t="shared" si="681"/>
        <v>0</v>
      </c>
      <c r="I154" s="106">
        <f t="shared" si="681"/>
        <v>0</v>
      </c>
      <c r="J154" s="106">
        <f t="shared" si="681"/>
        <v>0</v>
      </c>
      <c r="K154" s="106">
        <f t="shared" si="681"/>
        <v>0</v>
      </c>
      <c r="L154" s="106">
        <f t="shared" si="681"/>
        <v>0</v>
      </c>
      <c r="M154" s="106">
        <f t="shared" si="681"/>
        <v>0</v>
      </c>
      <c r="N154" s="106">
        <f t="shared" si="681"/>
        <v>0</v>
      </c>
      <c r="P154" s="107">
        <f t="shared" si="11"/>
        <v>0</v>
      </c>
      <c r="R154" s="106">
        <f t="shared" ref="R154:AA154" si="682">IF(E$8=0,0,ROUND(R153-(E154-AC154),2))</f>
        <v>0</v>
      </c>
      <c r="S154" s="106">
        <f t="shared" si="682"/>
        <v>0</v>
      </c>
      <c r="T154" s="106">
        <f t="shared" si="682"/>
        <v>0</v>
      </c>
      <c r="U154" s="106">
        <f t="shared" si="682"/>
        <v>0</v>
      </c>
      <c r="V154" s="106">
        <f t="shared" si="682"/>
        <v>0</v>
      </c>
      <c r="W154" s="106">
        <f t="shared" si="682"/>
        <v>0</v>
      </c>
      <c r="X154" s="106">
        <f t="shared" si="682"/>
        <v>0</v>
      </c>
      <c r="Y154" s="106">
        <f t="shared" si="682"/>
        <v>0</v>
      </c>
      <c r="Z154" s="106">
        <f t="shared" si="682"/>
        <v>0</v>
      </c>
      <c r="AA154" s="106">
        <f t="shared" si="682"/>
        <v>0</v>
      </c>
      <c r="AC154" s="106">
        <f t="shared" ref="AC154:AL154" si="683">ROUND(R153*E$9/12,2)</f>
        <v>0</v>
      </c>
      <c r="AD154" s="106">
        <f t="shared" si="683"/>
        <v>0</v>
      </c>
      <c r="AE154" s="106">
        <f t="shared" si="683"/>
        <v>0</v>
      </c>
      <c r="AF154" s="106">
        <f t="shared" si="683"/>
        <v>0</v>
      </c>
      <c r="AG154" s="106">
        <f t="shared" si="683"/>
        <v>0</v>
      </c>
      <c r="AH154" s="106">
        <f t="shared" si="683"/>
        <v>0</v>
      </c>
      <c r="AI154" s="106">
        <f t="shared" si="683"/>
        <v>0</v>
      </c>
      <c r="AJ154" s="106">
        <f t="shared" si="683"/>
        <v>0</v>
      </c>
      <c r="AK154" s="106">
        <f t="shared" si="683"/>
        <v>0</v>
      </c>
      <c r="AL154" s="106">
        <f t="shared" si="683"/>
        <v>0</v>
      </c>
      <c r="AM154" s="106">
        <f t="shared" si="21"/>
        <v>0</v>
      </c>
      <c r="AO154" s="106">
        <f t="shared" ref="AO154:AX154" si="684">IF(R153&gt;0,IF((R153+AC154)&lt;E$10,R153+AC154,E$10),0)</f>
        <v>0</v>
      </c>
      <c r="AP154" s="106">
        <f t="shared" si="684"/>
        <v>0</v>
      </c>
      <c r="AQ154" s="106">
        <f t="shared" si="684"/>
        <v>0</v>
      </c>
      <c r="AR154" s="106">
        <f t="shared" si="684"/>
        <v>0</v>
      </c>
      <c r="AS154" s="106">
        <f t="shared" si="684"/>
        <v>0</v>
      </c>
      <c r="AT154" s="106">
        <f t="shared" si="684"/>
        <v>0</v>
      </c>
      <c r="AU154" s="106">
        <f t="shared" si="684"/>
        <v>0</v>
      </c>
      <c r="AV154" s="106">
        <f t="shared" si="684"/>
        <v>0</v>
      </c>
      <c r="AW154" s="106">
        <f t="shared" si="684"/>
        <v>0</v>
      </c>
      <c r="AX154" s="106">
        <f t="shared" si="684"/>
        <v>0</v>
      </c>
      <c r="AY154" s="106">
        <f t="shared" si="23"/>
        <v>0</v>
      </c>
      <c r="BA154" s="108">
        <f t="shared" si="24"/>
        <v>0</v>
      </c>
      <c r="BB154" s="106">
        <f t="shared" ref="BB154:BJ154" si="685">IF(S153&lt;=0,0,IF($C154&lt;=SUM($BA154:BA154),0,IF(AP154+$C154-SUM($BA154:BA154)&gt;S153+AD154,S153+AD154-AP154,$C154-SUM($BA154:BA154))))</f>
        <v>0</v>
      </c>
      <c r="BC154" s="106">
        <f t="shared" si="685"/>
        <v>0</v>
      </c>
      <c r="BD154" s="106">
        <f t="shared" si="685"/>
        <v>0</v>
      </c>
      <c r="BE154" s="106">
        <f t="shared" si="685"/>
        <v>0</v>
      </c>
      <c r="BF154" s="106">
        <f t="shared" si="685"/>
        <v>0</v>
      </c>
      <c r="BG154" s="106">
        <f t="shared" si="685"/>
        <v>0</v>
      </c>
      <c r="BH154" s="106">
        <f t="shared" si="685"/>
        <v>0</v>
      </c>
      <c r="BI154" s="106">
        <f t="shared" si="685"/>
        <v>0</v>
      </c>
      <c r="BJ154" s="106">
        <f t="shared" si="685"/>
        <v>0</v>
      </c>
    </row>
    <row r="155" ht="11.25" customHeight="1">
      <c r="A155" s="102" t="str">
        <f t="shared" si="16"/>
        <v/>
      </c>
      <c r="B155" s="103" t="str">
        <f t="shared" si="17"/>
        <v>#N/A</v>
      </c>
      <c r="C155" s="104" t="str">
        <f>IF(A155="","",IF(snowball,IF(($E$5-AY155)&lt;0,0,$E$5-AY155),0)+D155)</f>
        <v/>
      </c>
      <c r="D155" s="105"/>
      <c r="E155" s="106">
        <f t="shared" ref="E155:N155" si="686">AO155+BA155</f>
        <v>0</v>
      </c>
      <c r="F155" s="106">
        <f t="shared" si="686"/>
        <v>0</v>
      </c>
      <c r="G155" s="106">
        <f t="shared" si="686"/>
        <v>0</v>
      </c>
      <c r="H155" s="106">
        <f t="shared" si="686"/>
        <v>0</v>
      </c>
      <c r="I155" s="106">
        <f t="shared" si="686"/>
        <v>0</v>
      </c>
      <c r="J155" s="106">
        <f t="shared" si="686"/>
        <v>0</v>
      </c>
      <c r="K155" s="106">
        <f t="shared" si="686"/>
        <v>0</v>
      </c>
      <c r="L155" s="106">
        <f t="shared" si="686"/>
        <v>0</v>
      </c>
      <c r="M155" s="106">
        <f t="shared" si="686"/>
        <v>0</v>
      </c>
      <c r="N155" s="106">
        <f t="shared" si="686"/>
        <v>0</v>
      </c>
      <c r="P155" s="107">
        <f t="shared" si="11"/>
        <v>0</v>
      </c>
      <c r="R155" s="106">
        <f t="shared" ref="R155:AA155" si="687">IF(E$8=0,0,ROUND(R154-(E155-AC155),2))</f>
        <v>0</v>
      </c>
      <c r="S155" s="106">
        <f t="shared" si="687"/>
        <v>0</v>
      </c>
      <c r="T155" s="106">
        <f t="shared" si="687"/>
        <v>0</v>
      </c>
      <c r="U155" s="106">
        <f t="shared" si="687"/>
        <v>0</v>
      </c>
      <c r="V155" s="106">
        <f t="shared" si="687"/>
        <v>0</v>
      </c>
      <c r="W155" s="106">
        <f t="shared" si="687"/>
        <v>0</v>
      </c>
      <c r="X155" s="106">
        <f t="shared" si="687"/>
        <v>0</v>
      </c>
      <c r="Y155" s="106">
        <f t="shared" si="687"/>
        <v>0</v>
      </c>
      <c r="Z155" s="106">
        <f t="shared" si="687"/>
        <v>0</v>
      </c>
      <c r="AA155" s="106">
        <f t="shared" si="687"/>
        <v>0</v>
      </c>
      <c r="AC155" s="106">
        <f t="shared" ref="AC155:AL155" si="688">ROUND(R154*E$9/12,2)</f>
        <v>0</v>
      </c>
      <c r="AD155" s="106">
        <f t="shared" si="688"/>
        <v>0</v>
      </c>
      <c r="AE155" s="106">
        <f t="shared" si="688"/>
        <v>0</v>
      </c>
      <c r="AF155" s="106">
        <f t="shared" si="688"/>
        <v>0</v>
      </c>
      <c r="AG155" s="106">
        <f t="shared" si="688"/>
        <v>0</v>
      </c>
      <c r="AH155" s="106">
        <f t="shared" si="688"/>
        <v>0</v>
      </c>
      <c r="AI155" s="106">
        <f t="shared" si="688"/>
        <v>0</v>
      </c>
      <c r="AJ155" s="106">
        <f t="shared" si="688"/>
        <v>0</v>
      </c>
      <c r="AK155" s="106">
        <f t="shared" si="688"/>
        <v>0</v>
      </c>
      <c r="AL155" s="106">
        <f t="shared" si="688"/>
        <v>0</v>
      </c>
      <c r="AM155" s="106">
        <f t="shared" si="21"/>
        <v>0</v>
      </c>
      <c r="AO155" s="106">
        <f t="shared" ref="AO155:AX155" si="689">IF(R154&gt;0,IF((R154+AC155)&lt;E$10,R154+AC155,E$10),0)</f>
        <v>0</v>
      </c>
      <c r="AP155" s="106">
        <f t="shared" si="689"/>
        <v>0</v>
      </c>
      <c r="AQ155" s="106">
        <f t="shared" si="689"/>
        <v>0</v>
      </c>
      <c r="AR155" s="106">
        <f t="shared" si="689"/>
        <v>0</v>
      </c>
      <c r="AS155" s="106">
        <f t="shared" si="689"/>
        <v>0</v>
      </c>
      <c r="AT155" s="106">
        <f t="shared" si="689"/>
        <v>0</v>
      </c>
      <c r="AU155" s="106">
        <f t="shared" si="689"/>
        <v>0</v>
      </c>
      <c r="AV155" s="106">
        <f t="shared" si="689"/>
        <v>0</v>
      </c>
      <c r="AW155" s="106">
        <f t="shared" si="689"/>
        <v>0</v>
      </c>
      <c r="AX155" s="106">
        <f t="shared" si="689"/>
        <v>0</v>
      </c>
      <c r="AY155" s="106">
        <f t="shared" si="23"/>
        <v>0</v>
      </c>
      <c r="BA155" s="108">
        <f t="shared" si="24"/>
        <v>0</v>
      </c>
      <c r="BB155" s="106">
        <f t="shared" ref="BB155:BJ155" si="690">IF(S154&lt;=0,0,IF($C155&lt;=SUM($BA155:BA155),0,IF(AP155+$C155-SUM($BA155:BA155)&gt;S154+AD155,S154+AD155-AP155,$C155-SUM($BA155:BA155))))</f>
        <v>0</v>
      </c>
      <c r="BC155" s="106">
        <f t="shared" si="690"/>
        <v>0</v>
      </c>
      <c r="BD155" s="106">
        <f t="shared" si="690"/>
        <v>0</v>
      </c>
      <c r="BE155" s="106">
        <f t="shared" si="690"/>
        <v>0</v>
      </c>
      <c r="BF155" s="106">
        <f t="shared" si="690"/>
        <v>0</v>
      </c>
      <c r="BG155" s="106">
        <f t="shared" si="690"/>
        <v>0</v>
      </c>
      <c r="BH155" s="106">
        <f t="shared" si="690"/>
        <v>0</v>
      </c>
      <c r="BI155" s="106">
        <f t="shared" si="690"/>
        <v>0</v>
      </c>
      <c r="BJ155" s="106">
        <f t="shared" si="690"/>
        <v>0</v>
      </c>
    </row>
    <row r="156" ht="11.25" customHeight="1">
      <c r="A156" s="102" t="str">
        <f t="shared" si="16"/>
        <v/>
      </c>
      <c r="B156" s="103" t="str">
        <f t="shared" si="17"/>
        <v>#N/A</v>
      </c>
      <c r="C156" s="104" t="str">
        <f>IF(A156="","",IF(snowball,IF(($E$5-AY156)&lt;0,0,$E$5-AY156),0)+D156)</f>
        <v/>
      </c>
      <c r="D156" s="105"/>
      <c r="E156" s="106">
        <f t="shared" ref="E156:N156" si="691">AO156+BA156</f>
        <v>0</v>
      </c>
      <c r="F156" s="106">
        <f t="shared" si="691"/>
        <v>0</v>
      </c>
      <c r="G156" s="106">
        <f t="shared" si="691"/>
        <v>0</v>
      </c>
      <c r="H156" s="106">
        <f t="shared" si="691"/>
        <v>0</v>
      </c>
      <c r="I156" s="106">
        <f t="shared" si="691"/>
        <v>0</v>
      </c>
      <c r="J156" s="106">
        <f t="shared" si="691"/>
        <v>0</v>
      </c>
      <c r="K156" s="106">
        <f t="shared" si="691"/>
        <v>0</v>
      </c>
      <c r="L156" s="106">
        <f t="shared" si="691"/>
        <v>0</v>
      </c>
      <c r="M156" s="106">
        <f t="shared" si="691"/>
        <v>0</v>
      </c>
      <c r="N156" s="106">
        <f t="shared" si="691"/>
        <v>0</v>
      </c>
      <c r="P156" s="107">
        <f t="shared" si="11"/>
        <v>0</v>
      </c>
      <c r="R156" s="106">
        <f t="shared" ref="R156:AA156" si="692">IF(E$8=0,0,ROUND(R155-(E156-AC156),2))</f>
        <v>0</v>
      </c>
      <c r="S156" s="106">
        <f t="shared" si="692"/>
        <v>0</v>
      </c>
      <c r="T156" s="106">
        <f t="shared" si="692"/>
        <v>0</v>
      </c>
      <c r="U156" s="106">
        <f t="shared" si="692"/>
        <v>0</v>
      </c>
      <c r="V156" s="106">
        <f t="shared" si="692"/>
        <v>0</v>
      </c>
      <c r="W156" s="106">
        <f t="shared" si="692"/>
        <v>0</v>
      </c>
      <c r="X156" s="106">
        <f t="shared" si="692"/>
        <v>0</v>
      </c>
      <c r="Y156" s="106">
        <f t="shared" si="692"/>
        <v>0</v>
      </c>
      <c r="Z156" s="106">
        <f t="shared" si="692"/>
        <v>0</v>
      </c>
      <c r="AA156" s="106">
        <f t="shared" si="692"/>
        <v>0</v>
      </c>
      <c r="AC156" s="106">
        <f t="shared" ref="AC156:AL156" si="693">ROUND(R155*E$9/12,2)</f>
        <v>0</v>
      </c>
      <c r="AD156" s="106">
        <f t="shared" si="693"/>
        <v>0</v>
      </c>
      <c r="AE156" s="106">
        <f t="shared" si="693"/>
        <v>0</v>
      </c>
      <c r="AF156" s="106">
        <f t="shared" si="693"/>
        <v>0</v>
      </c>
      <c r="AG156" s="106">
        <f t="shared" si="693"/>
        <v>0</v>
      </c>
      <c r="AH156" s="106">
        <f t="shared" si="693"/>
        <v>0</v>
      </c>
      <c r="AI156" s="106">
        <f t="shared" si="693"/>
        <v>0</v>
      </c>
      <c r="AJ156" s="106">
        <f t="shared" si="693"/>
        <v>0</v>
      </c>
      <c r="AK156" s="106">
        <f t="shared" si="693"/>
        <v>0</v>
      </c>
      <c r="AL156" s="106">
        <f t="shared" si="693"/>
        <v>0</v>
      </c>
      <c r="AM156" s="106">
        <f t="shared" si="21"/>
        <v>0</v>
      </c>
      <c r="AO156" s="106">
        <f t="shared" ref="AO156:AX156" si="694">IF(R155&gt;0,IF((R155+AC156)&lt;E$10,R155+AC156,E$10),0)</f>
        <v>0</v>
      </c>
      <c r="AP156" s="106">
        <f t="shared" si="694"/>
        <v>0</v>
      </c>
      <c r="AQ156" s="106">
        <f t="shared" si="694"/>
        <v>0</v>
      </c>
      <c r="AR156" s="106">
        <f t="shared" si="694"/>
        <v>0</v>
      </c>
      <c r="AS156" s="106">
        <f t="shared" si="694"/>
        <v>0</v>
      </c>
      <c r="AT156" s="106">
        <f t="shared" si="694"/>
        <v>0</v>
      </c>
      <c r="AU156" s="106">
        <f t="shared" si="694"/>
        <v>0</v>
      </c>
      <c r="AV156" s="106">
        <f t="shared" si="694"/>
        <v>0</v>
      </c>
      <c r="AW156" s="106">
        <f t="shared" si="694"/>
        <v>0</v>
      </c>
      <c r="AX156" s="106">
        <f t="shared" si="694"/>
        <v>0</v>
      </c>
      <c r="AY156" s="106">
        <f t="shared" si="23"/>
        <v>0</v>
      </c>
      <c r="BA156" s="108">
        <f t="shared" si="24"/>
        <v>0</v>
      </c>
      <c r="BB156" s="106">
        <f t="shared" ref="BB156:BJ156" si="695">IF(S155&lt;=0,0,IF($C156&lt;=SUM($BA156:BA156),0,IF(AP156+$C156-SUM($BA156:BA156)&gt;S155+AD156,S155+AD156-AP156,$C156-SUM($BA156:BA156))))</f>
        <v>0</v>
      </c>
      <c r="BC156" s="106">
        <f t="shared" si="695"/>
        <v>0</v>
      </c>
      <c r="BD156" s="106">
        <f t="shared" si="695"/>
        <v>0</v>
      </c>
      <c r="BE156" s="106">
        <f t="shared" si="695"/>
        <v>0</v>
      </c>
      <c r="BF156" s="106">
        <f t="shared" si="695"/>
        <v>0</v>
      </c>
      <c r="BG156" s="106">
        <f t="shared" si="695"/>
        <v>0</v>
      </c>
      <c r="BH156" s="106">
        <f t="shared" si="695"/>
        <v>0</v>
      </c>
      <c r="BI156" s="106">
        <f t="shared" si="695"/>
        <v>0</v>
      </c>
      <c r="BJ156" s="106">
        <f t="shared" si="695"/>
        <v>0</v>
      </c>
    </row>
    <row r="157" ht="11.25" customHeight="1">
      <c r="A157" s="102" t="str">
        <f t="shared" si="16"/>
        <v/>
      </c>
      <c r="B157" s="103" t="str">
        <f t="shared" si="17"/>
        <v>#N/A</v>
      </c>
      <c r="C157" s="104" t="str">
        <f>IF(A157="","",IF(snowball,IF(($E$5-AY157)&lt;0,0,$E$5-AY157),0)+D157)</f>
        <v/>
      </c>
      <c r="D157" s="105"/>
      <c r="E157" s="106">
        <f t="shared" ref="E157:N157" si="696">AO157+BA157</f>
        <v>0</v>
      </c>
      <c r="F157" s="106">
        <f t="shared" si="696"/>
        <v>0</v>
      </c>
      <c r="G157" s="106">
        <f t="shared" si="696"/>
        <v>0</v>
      </c>
      <c r="H157" s="106">
        <f t="shared" si="696"/>
        <v>0</v>
      </c>
      <c r="I157" s="106">
        <f t="shared" si="696"/>
        <v>0</v>
      </c>
      <c r="J157" s="106">
        <f t="shared" si="696"/>
        <v>0</v>
      </c>
      <c r="K157" s="106">
        <f t="shared" si="696"/>
        <v>0</v>
      </c>
      <c r="L157" s="106">
        <f t="shared" si="696"/>
        <v>0</v>
      </c>
      <c r="M157" s="106">
        <f t="shared" si="696"/>
        <v>0</v>
      </c>
      <c r="N157" s="106">
        <f t="shared" si="696"/>
        <v>0</v>
      </c>
      <c r="P157" s="107">
        <f t="shared" si="11"/>
        <v>0</v>
      </c>
      <c r="R157" s="106">
        <f t="shared" ref="R157:AA157" si="697">IF(E$8=0,0,ROUND(R156-(E157-AC157),2))</f>
        <v>0</v>
      </c>
      <c r="S157" s="106">
        <f t="shared" si="697"/>
        <v>0</v>
      </c>
      <c r="T157" s="106">
        <f t="shared" si="697"/>
        <v>0</v>
      </c>
      <c r="U157" s="106">
        <f t="shared" si="697"/>
        <v>0</v>
      </c>
      <c r="V157" s="106">
        <f t="shared" si="697"/>
        <v>0</v>
      </c>
      <c r="W157" s="106">
        <f t="shared" si="697"/>
        <v>0</v>
      </c>
      <c r="X157" s="106">
        <f t="shared" si="697"/>
        <v>0</v>
      </c>
      <c r="Y157" s="106">
        <f t="shared" si="697"/>
        <v>0</v>
      </c>
      <c r="Z157" s="106">
        <f t="shared" si="697"/>
        <v>0</v>
      </c>
      <c r="AA157" s="106">
        <f t="shared" si="697"/>
        <v>0</v>
      </c>
      <c r="AC157" s="106">
        <f t="shared" ref="AC157:AL157" si="698">ROUND(R156*E$9/12,2)</f>
        <v>0</v>
      </c>
      <c r="AD157" s="106">
        <f t="shared" si="698"/>
        <v>0</v>
      </c>
      <c r="AE157" s="106">
        <f t="shared" si="698"/>
        <v>0</v>
      </c>
      <c r="AF157" s="106">
        <f t="shared" si="698"/>
        <v>0</v>
      </c>
      <c r="AG157" s="106">
        <f t="shared" si="698"/>
        <v>0</v>
      </c>
      <c r="AH157" s="106">
        <f t="shared" si="698"/>
        <v>0</v>
      </c>
      <c r="AI157" s="106">
        <f t="shared" si="698"/>
        <v>0</v>
      </c>
      <c r="AJ157" s="106">
        <f t="shared" si="698"/>
        <v>0</v>
      </c>
      <c r="AK157" s="106">
        <f t="shared" si="698"/>
        <v>0</v>
      </c>
      <c r="AL157" s="106">
        <f t="shared" si="698"/>
        <v>0</v>
      </c>
      <c r="AM157" s="106">
        <f t="shared" si="21"/>
        <v>0</v>
      </c>
      <c r="AO157" s="106">
        <f t="shared" ref="AO157:AX157" si="699">IF(R156&gt;0,IF((R156+AC157)&lt;E$10,R156+AC157,E$10),0)</f>
        <v>0</v>
      </c>
      <c r="AP157" s="106">
        <f t="shared" si="699"/>
        <v>0</v>
      </c>
      <c r="AQ157" s="106">
        <f t="shared" si="699"/>
        <v>0</v>
      </c>
      <c r="AR157" s="106">
        <f t="shared" si="699"/>
        <v>0</v>
      </c>
      <c r="AS157" s="106">
        <f t="shared" si="699"/>
        <v>0</v>
      </c>
      <c r="AT157" s="106">
        <f t="shared" si="699"/>
        <v>0</v>
      </c>
      <c r="AU157" s="106">
        <f t="shared" si="699"/>
        <v>0</v>
      </c>
      <c r="AV157" s="106">
        <f t="shared" si="699"/>
        <v>0</v>
      </c>
      <c r="AW157" s="106">
        <f t="shared" si="699"/>
        <v>0</v>
      </c>
      <c r="AX157" s="106">
        <f t="shared" si="699"/>
        <v>0</v>
      </c>
      <c r="AY157" s="106">
        <f t="shared" si="23"/>
        <v>0</v>
      </c>
      <c r="BA157" s="108">
        <f t="shared" si="24"/>
        <v>0</v>
      </c>
      <c r="BB157" s="106">
        <f t="shared" ref="BB157:BJ157" si="700">IF(S156&lt;=0,0,IF($C157&lt;=SUM($BA157:BA157),0,IF(AP157+$C157-SUM($BA157:BA157)&gt;S156+AD157,S156+AD157-AP157,$C157-SUM($BA157:BA157))))</f>
        <v>0</v>
      </c>
      <c r="BC157" s="106">
        <f t="shared" si="700"/>
        <v>0</v>
      </c>
      <c r="BD157" s="106">
        <f t="shared" si="700"/>
        <v>0</v>
      </c>
      <c r="BE157" s="106">
        <f t="shared" si="700"/>
        <v>0</v>
      </c>
      <c r="BF157" s="106">
        <f t="shared" si="700"/>
        <v>0</v>
      </c>
      <c r="BG157" s="106">
        <f t="shared" si="700"/>
        <v>0</v>
      </c>
      <c r="BH157" s="106">
        <f t="shared" si="700"/>
        <v>0</v>
      </c>
      <c r="BI157" s="106">
        <f t="shared" si="700"/>
        <v>0</v>
      </c>
      <c r="BJ157" s="106">
        <f t="shared" si="700"/>
        <v>0</v>
      </c>
    </row>
    <row r="158" ht="11.25" customHeight="1">
      <c r="A158" s="102" t="str">
        <f t="shared" si="16"/>
        <v/>
      </c>
      <c r="B158" s="103" t="str">
        <f t="shared" si="17"/>
        <v>#N/A</v>
      </c>
      <c r="C158" s="104" t="str">
        <f>IF(A158="","",IF(snowball,IF(($E$5-AY158)&lt;0,0,$E$5-AY158),0)+D158)</f>
        <v/>
      </c>
      <c r="D158" s="105"/>
      <c r="E158" s="106">
        <f t="shared" ref="E158:N158" si="701">AO158+BA158</f>
        <v>0</v>
      </c>
      <c r="F158" s="106">
        <f t="shared" si="701"/>
        <v>0</v>
      </c>
      <c r="G158" s="106">
        <f t="shared" si="701"/>
        <v>0</v>
      </c>
      <c r="H158" s="106">
        <f t="shared" si="701"/>
        <v>0</v>
      </c>
      <c r="I158" s="106">
        <f t="shared" si="701"/>
        <v>0</v>
      </c>
      <c r="J158" s="106">
        <f t="shared" si="701"/>
        <v>0</v>
      </c>
      <c r="K158" s="106">
        <f t="shared" si="701"/>
        <v>0</v>
      </c>
      <c r="L158" s="106">
        <f t="shared" si="701"/>
        <v>0</v>
      </c>
      <c r="M158" s="106">
        <f t="shared" si="701"/>
        <v>0</v>
      </c>
      <c r="N158" s="106">
        <f t="shared" si="701"/>
        <v>0</v>
      </c>
      <c r="P158" s="107">
        <f t="shared" si="11"/>
        <v>0</v>
      </c>
      <c r="R158" s="106">
        <f t="shared" ref="R158:AA158" si="702">IF(E$8=0,0,ROUND(R157-(E158-AC158),2))</f>
        <v>0</v>
      </c>
      <c r="S158" s="106">
        <f t="shared" si="702"/>
        <v>0</v>
      </c>
      <c r="T158" s="106">
        <f t="shared" si="702"/>
        <v>0</v>
      </c>
      <c r="U158" s="106">
        <f t="shared" si="702"/>
        <v>0</v>
      </c>
      <c r="V158" s="106">
        <f t="shared" si="702"/>
        <v>0</v>
      </c>
      <c r="W158" s="106">
        <f t="shared" si="702"/>
        <v>0</v>
      </c>
      <c r="X158" s="106">
        <f t="shared" si="702"/>
        <v>0</v>
      </c>
      <c r="Y158" s="106">
        <f t="shared" si="702"/>
        <v>0</v>
      </c>
      <c r="Z158" s="106">
        <f t="shared" si="702"/>
        <v>0</v>
      </c>
      <c r="AA158" s="106">
        <f t="shared" si="702"/>
        <v>0</v>
      </c>
      <c r="AC158" s="106">
        <f t="shared" ref="AC158:AL158" si="703">ROUND(R157*E$9/12,2)</f>
        <v>0</v>
      </c>
      <c r="AD158" s="106">
        <f t="shared" si="703"/>
        <v>0</v>
      </c>
      <c r="AE158" s="106">
        <f t="shared" si="703"/>
        <v>0</v>
      </c>
      <c r="AF158" s="106">
        <f t="shared" si="703"/>
        <v>0</v>
      </c>
      <c r="AG158" s="106">
        <f t="shared" si="703"/>
        <v>0</v>
      </c>
      <c r="AH158" s="106">
        <f t="shared" si="703"/>
        <v>0</v>
      </c>
      <c r="AI158" s="106">
        <f t="shared" si="703"/>
        <v>0</v>
      </c>
      <c r="AJ158" s="106">
        <f t="shared" si="703"/>
        <v>0</v>
      </c>
      <c r="AK158" s="106">
        <f t="shared" si="703"/>
        <v>0</v>
      </c>
      <c r="AL158" s="106">
        <f t="shared" si="703"/>
        <v>0</v>
      </c>
      <c r="AM158" s="106">
        <f t="shared" si="21"/>
        <v>0</v>
      </c>
      <c r="AO158" s="106">
        <f t="shared" ref="AO158:AX158" si="704">IF(R157&gt;0,IF((R157+AC158)&lt;E$10,R157+AC158,E$10),0)</f>
        <v>0</v>
      </c>
      <c r="AP158" s="106">
        <f t="shared" si="704"/>
        <v>0</v>
      </c>
      <c r="AQ158" s="106">
        <f t="shared" si="704"/>
        <v>0</v>
      </c>
      <c r="AR158" s="106">
        <f t="shared" si="704"/>
        <v>0</v>
      </c>
      <c r="AS158" s="106">
        <f t="shared" si="704"/>
        <v>0</v>
      </c>
      <c r="AT158" s="106">
        <f t="shared" si="704"/>
        <v>0</v>
      </c>
      <c r="AU158" s="106">
        <f t="shared" si="704"/>
        <v>0</v>
      </c>
      <c r="AV158" s="106">
        <f t="shared" si="704"/>
        <v>0</v>
      </c>
      <c r="AW158" s="106">
        <f t="shared" si="704"/>
        <v>0</v>
      </c>
      <c r="AX158" s="106">
        <f t="shared" si="704"/>
        <v>0</v>
      </c>
      <c r="AY158" s="106">
        <f t="shared" si="23"/>
        <v>0</v>
      </c>
      <c r="BA158" s="108">
        <f t="shared" si="24"/>
        <v>0</v>
      </c>
      <c r="BB158" s="106">
        <f t="shared" ref="BB158:BJ158" si="705">IF(S157&lt;=0,0,IF($C158&lt;=SUM($BA158:BA158),0,IF(AP158+$C158-SUM($BA158:BA158)&gt;S157+AD158,S157+AD158-AP158,$C158-SUM($BA158:BA158))))</f>
        <v>0</v>
      </c>
      <c r="BC158" s="106">
        <f t="shared" si="705"/>
        <v>0</v>
      </c>
      <c r="BD158" s="106">
        <f t="shared" si="705"/>
        <v>0</v>
      </c>
      <c r="BE158" s="106">
        <f t="shared" si="705"/>
        <v>0</v>
      </c>
      <c r="BF158" s="106">
        <f t="shared" si="705"/>
        <v>0</v>
      </c>
      <c r="BG158" s="106">
        <f t="shared" si="705"/>
        <v>0</v>
      </c>
      <c r="BH158" s="106">
        <f t="shared" si="705"/>
        <v>0</v>
      </c>
      <c r="BI158" s="106">
        <f t="shared" si="705"/>
        <v>0</v>
      </c>
      <c r="BJ158" s="106">
        <f t="shared" si="705"/>
        <v>0</v>
      </c>
    </row>
    <row r="159" ht="11.25" customHeight="1">
      <c r="A159" s="102" t="str">
        <f t="shared" si="16"/>
        <v/>
      </c>
      <c r="B159" s="103" t="str">
        <f t="shared" si="17"/>
        <v>#N/A</v>
      </c>
      <c r="C159" s="104" t="str">
        <f>IF(A159="","",IF(snowball,IF(($E$5-AY159)&lt;0,0,$E$5-AY159),0)+D159)</f>
        <v/>
      </c>
      <c r="D159" s="105"/>
      <c r="E159" s="106">
        <f t="shared" ref="E159:N159" si="706">AO159+BA159</f>
        <v>0</v>
      </c>
      <c r="F159" s="106">
        <f t="shared" si="706"/>
        <v>0</v>
      </c>
      <c r="G159" s="106">
        <f t="shared" si="706"/>
        <v>0</v>
      </c>
      <c r="H159" s="106">
        <f t="shared" si="706"/>
        <v>0</v>
      </c>
      <c r="I159" s="106">
        <f t="shared" si="706"/>
        <v>0</v>
      </c>
      <c r="J159" s="106">
        <f t="shared" si="706"/>
        <v>0</v>
      </c>
      <c r="K159" s="106">
        <f t="shared" si="706"/>
        <v>0</v>
      </c>
      <c r="L159" s="106">
        <f t="shared" si="706"/>
        <v>0</v>
      </c>
      <c r="M159" s="106">
        <f t="shared" si="706"/>
        <v>0</v>
      </c>
      <c r="N159" s="106">
        <f t="shared" si="706"/>
        <v>0</v>
      </c>
      <c r="P159" s="107">
        <f t="shared" si="11"/>
        <v>0</v>
      </c>
      <c r="R159" s="106">
        <f t="shared" ref="R159:AA159" si="707">IF(E$8=0,0,ROUND(R158-(E159-AC159),2))</f>
        <v>0</v>
      </c>
      <c r="S159" s="106">
        <f t="shared" si="707"/>
        <v>0</v>
      </c>
      <c r="T159" s="106">
        <f t="shared" si="707"/>
        <v>0</v>
      </c>
      <c r="U159" s="106">
        <f t="shared" si="707"/>
        <v>0</v>
      </c>
      <c r="V159" s="106">
        <f t="shared" si="707"/>
        <v>0</v>
      </c>
      <c r="W159" s="106">
        <f t="shared" si="707"/>
        <v>0</v>
      </c>
      <c r="X159" s="106">
        <f t="shared" si="707"/>
        <v>0</v>
      </c>
      <c r="Y159" s="106">
        <f t="shared" si="707"/>
        <v>0</v>
      </c>
      <c r="Z159" s="106">
        <f t="shared" si="707"/>
        <v>0</v>
      </c>
      <c r="AA159" s="106">
        <f t="shared" si="707"/>
        <v>0</v>
      </c>
      <c r="AC159" s="106">
        <f t="shared" ref="AC159:AL159" si="708">ROUND(R158*E$9/12,2)</f>
        <v>0</v>
      </c>
      <c r="AD159" s="106">
        <f t="shared" si="708"/>
        <v>0</v>
      </c>
      <c r="AE159" s="106">
        <f t="shared" si="708"/>
        <v>0</v>
      </c>
      <c r="AF159" s="106">
        <f t="shared" si="708"/>
        <v>0</v>
      </c>
      <c r="AG159" s="106">
        <f t="shared" si="708"/>
        <v>0</v>
      </c>
      <c r="AH159" s="106">
        <f t="shared" si="708"/>
        <v>0</v>
      </c>
      <c r="AI159" s="106">
        <f t="shared" si="708"/>
        <v>0</v>
      </c>
      <c r="AJ159" s="106">
        <f t="shared" si="708"/>
        <v>0</v>
      </c>
      <c r="AK159" s="106">
        <f t="shared" si="708"/>
        <v>0</v>
      </c>
      <c r="AL159" s="106">
        <f t="shared" si="708"/>
        <v>0</v>
      </c>
      <c r="AM159" s="106">
        <f t="shared" si="21"/>
        <v>0</v>
      </c>
      <c r="AO159" s="106">
        <f t="shared" ref="AO159:AX159" si="709">IF(R158&gt;0,IF((R158+AC159)&lt;E$10,R158+AC159,E$10),0)</f>
        <v>0</v>
      </c>
      <c r="AP159" s="106">
        <f t="shared" si="709"/>
        <v>0</v>
      </c>
      <c r="AQ159" s="106">
        <f t="shared" si="709"/>
        <v>0</v>
      </c>
      <c r="AR159" s="106">
        <f t="shared" si="709"/>
        <v>0</v>
      </c>
      <c r="AS159" s="106">
        <f t="shared" si="709"/>
        <v>0</v>
      </c>
      <c r="AT159" s="106">
        <f t="shared" si="709"/>
        <v>0</v>
      </c>
      <c r="AU159" s="106">
        <f t="shared" si="709"/>
        <v>0</v>
      </c>
      <c r="AV159" s="106">
        <f t="shared" si="709"/>
        <v>0</v>
      </c>
      <c r="AW159" s="106">
        <f t="shared" si="709"/>
        <v>0</v>
      </c>
      <c r="AX159" s="106">
        <f t="shared" si="709"/>
        <v>0</v>
      </c>
      <c r="AY159" s="106">
        <f t="shared" si="23"/>
        <v>0</v>
      </c>
      <c r="BA159" s="108">
        <f t="shared" si="24"/>
        <v>0</v>
      </c>
      <c r="BB159" s="106">
        <f t="shared" ref="BB159:BJ159" si="710">IF(S158&lt;=0,0,IF($C159&lt;=SUM($BA159:BA159),0,IF(AP159+$C159-SUM($BA159:BA159)&gt;S158+AD159,S158+AD159-AP159,$C159-SUM($BA159:BA159))))</f>
        <v>0</v>
      </c>
      <c r="BC159" s="106">
        <f t="shared" si="710"/>
        <v>0</v>
      </c>
      <c r="BD159" s="106">
        <f t="shared" si="710"/>
        <v>0</v>
      </c>
      <c r="BE159" s="106">
        <f t="shared" si="710"/>
        <v>0</v>
      </c>
      <c r="BF159" s="106">
        <f t="shared" si="710"/>
        <v>0</v>
      </c>
      <c r="BG159" s="106">
        <f t="shared" si="710"/>
        <v>0</v>
      </c>
      <c r="BH159" s="106">
        <f t="shared" si="710"/>
        <v>0</v>
      </c>
      <c r="BI159" s="106">
        <f t="shared" si="710"/>
        <v>0</v>
      </c>
      <c r="BJ159" s="106">
        <f t="shared" si="710"/>
        <v>0</v>
      </c>
    </row>
    <row r="160" ht="11.25" customHeight="1">
      <c r="A160" s="102" t="str">
        <f t="shared" si="16"/>
        <v/>
      </c>
      <c r="B160" s="103" t="str">
        <f t="shared" si="17"/>
        <v>#N/A</v>
      </c>
      <c r="C160" s="104" t="str">
        <f>IF(A160="","",IF(snowball,IF(($E$5-AY160)&lt;0,0,$E$5-AY160),0)+D160)</f>
        <v/>
      </c>
      <c r="D160" s="105"/>
      <c r="E160" s="106">
        <f t="shared" ref="E160:N160" si="711">AO160+BA160</f>
        <v>0</v>
      </c>
      <c r="F160" s="106">
        <f t="shared" si="711"/>
        <v>0</v>
      </c>
      <c r="G160" s="106">
        <f t="shared" si="711"/>
        <v>0</v>
      </c>
      <c r="H160" s="106">
        <f t="shared" si="711"/>
        <v>0</v>
      </c>
      <c r="I160" s="106">
        <f t="shared" si="711"/>
        <v>0</v>
      </c>
      <c r="J160" s="106">
        <f t="shared" si="711"/>
        <v>0</v>
      </c>
      <c r="K160" s="106">
        <f t="shared" si="711"/>
        <v>0</v>
      </c>
      <c r="L160" s="106">
        <f t="shared" si="711"/>
        <v>0</v>
      </c>
      <c r="M160" s="106">
        <f t="shared" si="711"/>
        <v>0</v>
      </c>
      <c r="N160" s="106">
        <f t="shared" si="711"/>
        <v>0</v>
      </c>
      <c r="P160" s="107">
        <f t="shared" si="11"/>
        <v>0</v>
      </c>
      <c r="R160" s="106">
        <f t="shared" ref="R160:AA160" si="712">IF(E$8=0,0,ROUND(R159-(E160-AC160),2))</f>
        <v>0</v>
      </c>
      <c r="S160" s="106">
        <f t="shared" si="712"/>
        <v>0</v>
      </c>
      <c r="T160" s="106">
        <f t="shared" si="712"/>
        <v>0</v>
      </c>
      <c r="U160" s="106">
        <f t="shared" si="712"/>
        <v>0</v>
      </c>
      <c r="V160" s="106">
        <f t="shared" si="712"/>
        <v>0</v>
      </c>
      <c r="W160" s="106">
        <f t="shared" si="712"/>
        <v>0</v>
      </c>
      <c r="X160" s="106">
        <f t="shared" si="712"/>
        <v>0</v>
      </c>
      <c r="Y160" s="106">
        <f t="shared" si="712"/>
        <v>0</v>
      </c>
      <c r="Z160" s="106">
        <f t="shared" si="712"/>
        <v>0</v>
      </c>
      <c r="AA160" s="106">
        <f t="shared" si="712"/>
        <v>0</v>
      </c>
      <c r="AC160" s="106">
        <f t="shared" ref="AC160:AL160" si="713">ROUND(R159*E$9/12,2)</f>
        <v>0</v>
      </c>
      <c r="AD160" s="106">
        <f t="shared" si="713"/>
        <v>0</v>
      </c>
      <c r="AE160" s="106">
        <f t="shared" si="713"/>
        <v>0</v>
      </c>
      <c r="AF160" s="106">
        <f t="shared" si="713"/>
        <v>0</v>
      </c>
      <c r="AG160" s="106">
        <f t="shared" si="713"/>
        <v>0</v>
      </c>
      <c r="AH160" s="106">
        <f t="shared" si="713"/>
        <v>0</v>
      </c>
      <c r="AI160" s="106">
        <f t="shared" si="713"/>
        <v>0</v>
      </c>
      <c r="AJ160" s="106">
        <f t="shared" si="713"/>
        <v>0</v>
      </c>
      <c r="AK160" s="106">
        <f t="shared" si="713"/>
        <v>0</v>
      </c>
      <c r="AL160" s="106">
        <f t="shared" si="713"/>
        <v>0</v>
      </c>
      <c r="AM160" s="106">
        <f t="shared" si="21"/>
        <v>0</v>
      </c>
      <c r="AO160" s="106">
        <f t="shared" ref="AO160:AX160" si="714">IF(R159&gt;0,IF((R159+AC160)&lt;E$10,R159+AC160,E$10),0)</f>
        <v>0</v>
      </c>
      <c r="AP160" s="106">
        <f t="shared" si="714"/>
        <v>0</v>
      </c>
      <c r="AQ160" s="106">
        <f t="shared" si="714"/>
        <v>0</v>
      </c>
      <c r="AR160" s="106">
        <f t="shared" si="714"/>
        <v>0</v>
      </c>
      <c r="AS160" s="106">
        <f t="shared" si="714"/>
        <v>0</v>
      </c>
      <c r="AT160" s="106">
        <f t="shared" si="714"/>
        <v>0</v>
      </c>
      <c r="AU160" s="106">
        <f t="shared" si="714"/>
        <v>0</v>
      </c>
      <c r="AV160" s="106">
        <f t="shared" si="714"/>
        <v>0</v>
      </c>
      <c r="AW160" s="106">
        <f t="shared" si="714"/>
        <v>0</v>
      </c>
      <c r="AX160" s="106">
        <f t="shared" si="714"/>
        <v>0</v>
      </c>
      <c r="AY160" s="106">
        <f t="shared" si="23"/>
        <v>0</v>
      </c>
      <c r="BA160" s="108">
        <f t="shared" si="24"/>
        <v>0</v>
      </c>
      <c r="BB160" s="106">
        <f t="shared" ref="BB160:BJ160" si="715">IF(S159&lt;=0,0,IF($C160&lt;=SUM($BA160:BA160),0,IF(AP160+$C160-SUM($BA160:BA160)&gt;S159+AD160,S159+AD160-AP160,$C160-SUM($BA160:BA160))))</f>
        <v>0</v>
      </c>
      <c r="BC160" s="106">
        <f t="shared" si="715"/>
        <v>0</v>
      </c>
      <c r="BD160" s="106">
        <f t="shared" si="715"/>
        <v>0</v>
      </c>
      <c r="BE160" s="106">
        <f t="shared" si="715"/>
        <v>0</v>
      </c>
      <c r="BF160" s="106">
        <f t="shared" si="715"/>
        <v>0</v>
      </c>
      <c r="BG160" s="106">
        <f t="shared" si="715"/>
        <v>0</v>
      </c>
      <c r="BH160" s="106">
        <f t="shared" si="715"/>
        <v>0</v>
      </c>
      <c r="BI160" s="106">
        <f t="shared" si="715"/>
        <v>0</v>
      </c>
      <c r="BJ160" s="106">
        <f t="shared" si="715"/>
        <v>0</v>
      </c>
    </row>
    <row r="161" ht="11.25" customHeight="1">
      <c r="A161" s="102" t="str">
        <f t="shared" si="16"/>
        <v/>
      </c>
      <c r="B161" s="103" t="str">
        <f t="shared" si="17"/>
        <v>#N/A</v>
      </c>
      <c r="C161" s="104" t="str">
        <f>IF(A161="","",IF(snowball,IF(($E$5-AY161)&lt;0,0,$E$5-AY161),0)+D161)</f>
        <v/>
      </c>
      <c r="D161" s="105"/>
      <c r="E161" s="106">
        <f t="shared" ref="E161:N161" si="716">AO161+BA161</f>
        <v>0</v>
      </c>
      <c r="F161" s="106">
        <f t="shared" si="716"/>
        <v>0</v>
      </c>
      <c r="G161" s="106">
        <f t="shared" si="716"/>
        <v>0</v>
      </c>
      <c r="H161" s="106">
        <f t="shared" si="716"/>
        <v>0</v>
      </c>
      <c r="I161" s="106">
        <f t="shared" si="716"/>
        <v>0</v>
      </c>
      <c r="J161" s="106">
        <f t="shared" si="716"/>
        <v>0</v>
      </c>
      <c r="K161" s="106">
        <f t="shared" si="716"/>
        <v>0</v>
      </c>
      <c r="L161" s="106">
        <f t="shared" si="716"/>
        <v>0</v>
      </c>
      <c r="M161" s="106">
        <f t="shared" si="716"/>
        <v>0</v>
      </c>
      <c r="N161" s="106">
        <f t="shared" si="716"/>
        <v>0</v>
      </c>
      <c r="P161" s="107">
        <f t="shared" si="11"/>
        <v>0</v>
      </c>
      <c r="R161" s="106">
        <f t="shared" ref="R161:AA161" si="717">IF(E$8=0,0,ROUND(R160-(E161-AC161),2))</f>
        <v>0</v>
      </c>
      <c r="S161" s="106">
        <f t="shared" si="717"/>
        <v>0</v>
      </c>
      <c r="T161" s="106">
        <f t="shared" si="717"/>
        <v>0</v>
      </c>
      <c r="U161" s="106">
        <f t="shared" si="717"/>
        <v>0</v>
      </c>
      <c r="V161" s="106">
        <f t="shared" si="717"/>
        <v>0</v>
      </c>
      <c r="W161" s="106">
        <f t="shared" si="717"/>
        <v>0</v>
      </c>
      <c r="X161" s="106">
        <f t="shared" si="717"/>
        <v>0</v>
      </c>
      <c r="Y161" s="106">
        <f t="shared" si="717"/>
        <v>0</v>
      </c>
      <c r="Z161" s="106">
        <f t="shared" si="717"/>
        <v>0</v>
      </c>
      <c r="AA161" s="106">
        <f t="shared" si="717"/>
        <v>0</v>
      </c>
      <c r="AC161" s="106">
        <f t="shared" ref="AC161:AL161" si="718">ROUND(R160*E$9/12,2)</f>
        <v>0</v>
      </c>
      <c r="AD161" s="106">
        <f t="shared" si="718"/>
        <v>0</v>
      </c>
      <c r="AE161" s="106">
        <f t="shared" si="718"/>
        <v>0</v>
      </c>
      <c r="AF161" s="106">
        <f t="shared" si="718"/>
        <v>0</v>
      </c>
      <c r="AG161" s="106">
        <f t="shared" si="718"/>
        <v>0</v>
      </c>
      <c r="AH161" s="106">
        <f t="shared" si="718"/>
        <v>0</v>
      </c>
      <c r="AI161" s="106">
        <f t="shared" si="718"/>
        <v>0</v>
      </c>
      <c r="AJ161" s="106">
        <f t="shared" si="718"/>
        <v>0</v>
      </c>
      <c r="AK161" s="106">
        <f t="shared" si="718"/>
        <v>0</v>
      </c>
      <c r="AL161" s="106">
        <f t="shared" si="718"/>
        <v>0</v>
      </c>
      <c r="AM161" s="106">
        <f t="shared" si="21"/>
        <v>0</v>
      </c>
      <c r="AO161" s="106">
        <f t="shared" ref="AO161:AX161" si="719">IF(R160&gt;0,IF((R160+AC161)&lt;E$10,R160+AC161,E$10),0)</f>
        <v>0</v>
      </c>
      <c r="AP161" s="106">
        <f t="shared" si="719"/>
        <v>0</v>
      </c>
      <c r="AQ161" s="106">
        <f t="shared" si="719"/>
        <v>0</v>
      </c>
      <c r="AR161" s="106">
        <f t="shared" si="719"/>
        <v>0</v>
      </c>
      <c r="AS161" s="106">
        <f t="shared" si="719"/>
        <v>0</v>
      </c>
      <c r="AT161" s="106">
        <f t="shared" si="719"/>
        <v>0</v>
      </c>
      <c r="AU161" s="106">
        <f t="shared" si="719"/>
        <v>0</v>
      </c>
      <c r="AV161" s="106">
        <f t="shared" si="719"/>
        <v>0</v>
      </c>
      <c r="AW161" s="106">
        <f t="shared" si="719"/>
        <v>0</v>
      </c>
      <c r="AX161" s="106">
        <f t="shared" si="719"/>
        <v>0</v>
      </c>
      <c r="AY161" s="106">
        <f t="shared" si="23"/>
        <v>0</v>
      </c>
      <c r="BA161" s="108">
        <f t="shared" si="24"/>
        <v>0</v>
      </c>
      <c r="BB161" s="106">
        <f t="shared" ref="BB161:BJ161" si="720">IF(S160&lt;=0,0,IF($C161&lt;=SUM($BA161:BA161),0,IF(AP161+$C161-SUM($BA161:BA161)&gt;S160+AD161,S160+AD161-AP161,$C161-SUM($BA161:BA161))))</f>
        <v>0</v>
      </c>
      <c r="BC161" s="106">
        <f t="shared" si="720"/>
        <v>0</v>
      </c>
      <c r="BD161" s="106">
        <f t="shared" si="720"/>
        <v>0</v>
      </c>
      <c r="BE161" s="106">
        <f t="shared" si="720"/>
        <v>0</v>
      </c>
      <c r="BF161" s="106">
        <f t="shared" si="720"/>
        <v>0</v>
      </c>
      <c r="BG161" s="106">
        <f t="shared" si="720"/>
        <v>0</v>
      </c>
      <c r="BH161" s="106">
        <f t="shared" si="720"/>
        <v>0</v>
      </c>
      <c r="BI161" s="106">
        <f t="shared" si="720"/>
        <v>0</v>
      </c>
      <c r="BJ161" s="106">
        <f t="shared" si="720"/>
        <v>0</v>
      </c>
    </row>
    <row r="162" ht="11.25" customHeight="1">
      <c r="A162" s="102" t="str">
        <f t="shared" si="16"/>
        <v/>
      </c>
      <c r="B162" s="103" t="str">
        <f t="shared" si="17"/>
        <v>#N/A</v>
      </c>
      <c r="C162" s="104" t="str">
        <f>IF(A162="","",IF(snowball,IF(($E$5-AY162)&lt;0,0,$E$5-AY162),0)+D162)</f>
        <v/>
      </c>
      <c r="D162" s="105"/>
      <c r="E162" s="106">
        <f t="shared" ref="E162:N162" si="721">AO162+BA162</f>
        <v>0</v>
      </c>
      <c r="F162" s="106">
        <f t="shared" si="721"/>
        <v>0</v>
      </c>
      <c r="G162" s="106">
        <f t="shared" si="721"/>
        <v>0</v>
      </c>
      <c r="H162" s="106">
        <f t="shared" si="721"/>
        <v>0</v>
      </c>
      <c r="I162" s="106">
        <f t="shared" si="721"/>
        <v>0</v>
      </c>
      <c r="J162" s="106">
        <f t="shared" si="721"/>
        <v>0</v>
      </c>
      <c r="K162" s="106">
        <f t="shared" si="721"/>
        <v>0</v>
      </c>
      <c r="L162" s="106">
        <f t="shared" si="721"/>
        <v>0</v>
      </c>
      <c r="M162" s="106">
        <f t="shared" si="721"/>
        <v>0</v>
      </c>
      <c r="N162" s="106">
        <f t="shared" si="721"/>
        <v>0</v>
      </c>
      <c r="P162" s="107">
        <f t="shared" si="11"/>
        <v>0</v>
      </c>
      <c r="R162" s="106">
        <f t="shared" ref="R162:AA162" si="722">IF(E$8=0,0,ROUND(R161-(E162-AC162),2))</f>
        <v>0</v>
      </c>
      <c r="S162" s="106">
        <f t="shared" si="722"/>
        <v>0</v>
      </c>
      <c r="T162" s="106">
        <f t="shared" si="722"/>
        <v>0</v>
      </c>
      <c r="U162" s="106">
        <f t="shared" si="722"/>
        <v>0</v>
      </c>
      <c r="V162" s="106">
        <f t="shared" si="722"/>
        <v>0</v>
      </c>
      <c r="W162" s="106">
        <f t="shared" si="722"/>
        <v>0</v>
      </c>
      <c r="X162" s="106">
        <f t="shared" si="722"/>
        <v>0</v>
      </c>
      <c r="Y162" s="106">
        <f t="shared" si="722"/>
        <v>0</v>
      </c>
      <c r="Z162" s="106">
        <f t="shared" si="722"/>
        <v>0</v>
      </c>
      <c r="AA162" s="106">
        <f t="shared" si="722"/>
        <v>0</v>
      </c>
      <c r="AC162" s="106">
        <f t="shared" ref="AC162:AL162" si="723">ROUND(R161*E$9/12,2)</f>
        <v>0</v>
      </c>
      <c r="AD162" s="106">
        <f t="shared" si="723"/>
        <v>0</v>
      </c>
      <c r="AE162" s="106">
        <f t="shared" si="723"/>
        <v>0</v>
      </c>
      <c r="AF162" s="106">
        <f t="shared" si="723"/>
        <v>0</v>
      </c>
      <c r="AG162" s="106">
        <f t="shared" si="723"/>
        <v>0</v>
      </c>
      <c r="AH162" s="106">
        <f t="shared" si="723"/>
        <v>0</v>
      </c>
      <c r="AI162" s="106">
        <f t="shared" si="723"/>
        <v>0</v>
      </c>
      <c r="AJ162" s="106">
        <f t="shared" si="723"/>
        <v>0</v>
      </c>
      <c r="AK162" s="106">
        <f t="shared" si="723"/>
        <v>0</v>
      </c>
      <c r="AL162" s="106">
        <f t="shared" si="723"/>
        <v>0</v>
      </c>
      <c r="AM162" s="106">
        <f t="shared" si="21"/>
        <v>0</v>
      </c>
      <c r="AO162" s="106">
        <f t="shared" ref="AO162:AX162" si="724">IF(R161&gt;0,IF((R161+AC162)&lt;E$10,R161+AC162,E$10),0)</f>
        <v>0</v>
      </c>
      <c r="AP162" s="106">
        <f t="shared" si="724"/>
        <v>0</v>
      </c>
      <c r="AQ162" s="106">
        <f t="shared" si="724"/>
        <v>0</v>
      </c>
      <c r="AR162" s="106">
        <f t="shared" si="724"/>
        <v>0</v>
      </c>
      <c r="AS162" s="106">
        <f t="shared" si="724"/>
        <v>0</v>
      </c>
      <c r="AT162" s="106">
        <f t="shared" si="724"/>
        <v>0</v>
      </c>
      <c r="AU162" s="106">
        <f t="shared" si="724"/>
        <v>0</v>
      </c>
      <c r="AV162" s="106">
        <f t="shared" si="724"/>
        <v>0</v>
      </c>
      <c r="AW162" s="106">
        <f t="shared" si="724"/>
        <v>0</v>
      </c>
      <c r="AX162" s="106">
        <f t="shared" si="724"/>
        <v>0</v>
      </c>
      <c r="AY162" s="106">
        <f t="shared" si="23"/>
        <v>0</v>
      </c>
      <c r="BA162" s="108">
        <f t="shared" si="24"/>
        <v>0</v>
      </c>
      <c r="BB162" s="106">
        <f t="shared" ref="BB162:BJ162" si="725">IF(S161&lt;=0,0,IF($C162&lt;=SUM($BA162:BA162),0,IF(AP162+$C162-SUM($BA162:BA162)&gt;S161+AD162,S161+AD162-AP162,$C162-SUM($BA162:BA162))))</f>
        <v>0</v>
      </c>
      <c r="BC162" s="106">
        <f t="shared" si="725"/>
        <v>0</v>
      </c>
      <c r="BD162" s="106">
        <f t="shared" si="725"/>
        <v>0</v>
      </c>
      <c r="BE162" s="106">
        <f t="shared" si="725"/>
        <v>0</v>
      </c>
      <c r="BF162" s="106">
        <f t="shared" si="725"/>
        <v>0</v>
      </c>
      <c r="BG162" s="106">
        <f t="shared" si="725"/>
        <v>0</v>
      </c>
      <c r="BH162" s="106">
        <f t="shared" si="725"/>
        <v>0</v>
      </c>
      <c r="BI162" s="106">
        <f t="shared" si="725"/>
        <v>0</v>
      </c>
      <c r="BJ162" s="106">
        <f t="shared" si="725"/>
        <v>0</v>
      </c>
    </row>
    <row r="163" ht="11.25" customHeight="1">
      <c r="A163" s="102" t="str">
        <f t="shared" si="16"/>
        <v/>
      </c>
      <c r="B163" s="103" t="str">
        <f t="shared" si="17"/>
        <v>#N/A</v>
      </c>
      <c r="C163" s="104" t="str">
        <f>IF(A163="","",IF(snowball,IF(($E$5-AY163)&lt;0,0,$E$5-AY163),0)+D163)</f>
        <v/>
      </c>
      <c r="D163" s="105"/>
      <c r="E163" s="106">
        <f t="shared" ref="E163:N163" si="726">AO163+BA163</f>
        <v>0</v>
      </c>
      <c r="F163" s="106">
        <f t="shared" si="726"/>
        <v>0</v>
      </c>
      <c r="G163" s="106">
        <f t="shared" si="726"/>
        <v>0</v>
      </c>
      <c r="H163" s="106">
        <f t="shared" si="726"/>
        <v>0</v>
      </c>
      <c r="I163" s="106">
        <f t="shared" si="726"/>
        <v>0</v>
      </c>
      <c r="J163" s="106">
        <f t="shared" si="726"/>
        <v>0</v>
      </c>
      <c r="K163" s="106">
        <f t="shared" si="726"/>
        <v>0</v>
      </c>
      <c r="L163" s="106">
        <f t="shared" si="726"/>
        <v>0</v>
      </c>
      <c r="M163" s="106">
        <f t="shared" si="726"/>
        <v>0</v>
      </c>
      <c r="N163" s="106">
        <f t="shared" si="726"/>
        <v>0</v>
      </c>
      <c r="P163" s="107">
        <f t="shared" si="11"/>
        <v>0</v>
      </c>
      <c r="R163" s="106">
        <f t="shared" ref="R163:AA163" si="727">IF(E$8=0,0,ROUND(R162-(E163-AC163),2))</f>
        <v>0</v>
      </c>
      <c r="S163" s="106">
        <f t="shared" si="727"/>
        <v>0</v>
      </c>
      <c r="T163" s="106">
        <f t="shared" si="727"/>
        <v>0</v>
      </c>
      <c r="U163" s="106">
        <f t="shared" si="727"/>
        <v>0</v>
      </c>
      <c r="V163" s="106">
        <f t="shared" si="727"/>
        <v>0</v>
      </c>
      <c r="W163" s="106">
        <f t="shared" si="727"/>
        <v>0</v>
      </c>
      <c r="X163" s="106">
        <f t="shared" si="727"/>
        <v>0</v>
      </c>
      <c r="Y163" s="106">
        <f t="shared" si="727"/>
        <v>0</v>
      </c>
      <c r="Z163" s="106">
        <f t="shared" si="727"/>
        <v>0</v>
      </c>
      <c r="AA163" s="106">
        <f t="shared" si="727"/>
        <v>0</v>
      </c>
      <c r="AC163" s="106">
        <f t="shared" ref="AC163:AL163" si="728">ROUND(R162*E$9/12,2)</f>
        <v>0</v>
      </c>
      <c r="AD163" s="106">
        <f t="shared" si="728"/>
        <v>0</v>
      </c>
      <c r="AE163" s="106">
        <f t="shared" si="728"/>
        <v>0</v>
      </c>
      <c r="AF163" s="106">
        <f t="shared" si="728"/>
        <v>0</v>
      </c>
      <c r="AG163" s="106">
        <f t="shared" si="728"/>
        <v>0</v>
      </c>
      <c r="AH163" s="106">
        <f t="shared" si="728"/>
        <v>0</v>
      </c>
      <c r="AI163" s="106">
        <f t="shared" si="728"/>
        <v>0</v>
      </c>
      <c r="AJ163" s="106">
        <f t="shared" si="728"/>
        <v>0</v>
      </c>
      <c r="AK163" s="106">
        <f t="shared" si="728"/>
        <v>0</v>
      </c>
      <c r="AL163" s="106">
        <f t="shared" si="728"/>
        <v>0</v>
      </c>
      <c r="AM163" s="106">
        <f t="shared" si="21"/>
        <v>0</v>
      </c>
      <c r="AO163" s="106">
        <f t="shared" ref="AO163:AX163" si="729">IF(R162&gt;0,IF((R162+AC163)&lt;E$10,R162+AC163,E$10),0)</f>
        <v>0</v>
      </c>
      <c r="AP163" s="106">
        <f t="shared" si="729"/>
        <v>0</v>
      </c>
      <c r="AQ163" s="106">
        <f t="shared" si="729"/>
        <v>0</v>
      </c>
      <c r="AR163" s="106">
        <f t="shared" si="729"/>
        <v>0</v>
      </c>
      <c r="AS163" s="106">
        <f t="shared" si="729"/>
        <v>0</v>
      </c>
      <c r="AT163" s="106">
        <f t="shared" si="729"/>
        <v>0</v>
      </c>
      <c r="AU163" s="106">
        <f t="shared" si="729"/>
        <v>0</v>
      </c>
      <c r="AV163" s="106">
        <f t="shared" si="729"/>
        <v>0</v>
      </c>
      <c r="AW163" s="106">
        <f t="shared" si="729"/>
        <v>0</v>
      </c>
      <c r="AX163" s="106">
        <f t="shared" si="729"/>
        <v>0</v>
      </c>
      <c r="AY163" s="106">
        <f t="shared" si="23"/>
        <v>0</v>
      </c>
      <c r="BA163" s="108">
        <f t="shared" si="24"/>
        <v>0</v>
      </c>
      <c r="BB163" s="106">
        <f t="shared" ref="BB163:BJ163" si="730">IF(S162&lt;=0,0,IF($C163&lt;=SUM($BA163:BA163),0,IF(AP163+$C163-SUM($BA163:BA163)&gt;S162+AD163,S162+AD163-AP163,$C163-SUM($BA163:BA163))))</f>
        <v>0</v>
      </c>
      <c r="BC163" s="106">
        <f t="shared" si="730"/>
        <v>0</v>
      </c>
      <c r="BD163" s="106">
        <f t="shared" si="730"/>
        <v>0</v>
      </c>
      <c r="BE163" s="106">
        <f t="shared" si="730"/>
        <v>0</v>
      </c>
      <c r="BF163" s="106">
        <f t="shared" si="730"/>
        <v>0</v>
      </c>
      <c r="BG163" s="106">
        <f t="shared" si="730"/>
        <v>0</v>
      </c>
      <c r="BH163" s="106">
        <f t="shared" si="730"/>
        <v>0</v>
      </c>
      <c r="BI163" s="106">
        <f t="shared" si="730"/>
        <v>0</v>
      </c>
      <c r="BJ163" s="106">
        <f t="shared" si="730"/>
        <v>0</v>
      </c>
    </row>
    <row r="164" ht="11.25" customHeight="1">
      <c r="A164" s="102" t="str">
        <f t="shared" si="16"/>
        <v/>
      </c>
      <c r="B164" s="103" t="str">
        <f t="shared" si="17"/>
        <v>#N/A</v>
      </c>
      <c r="C164" s="104" t="str">
        <f>IF(A164="","",IF(snowball,IF(($E$5-AY164)&lt;0,0,$E$5-AY164),0)+D164)</f>
        <v/>
      </c>
      <c r="D164" s="105"/>
      <c r="E164" s="106">
        <f t="shared" ref="E164:N164" si="731">AO164+BA164</f>
        <v>0</v>
      </c>
      <c r="F164" s="106">
        <f t="shared" si="731"/>
        <v>0</v>
      </c>
      <c r="G164" s="106">
        <f t="shared" si="731"/>
        <v>0</v>
      </c>
      <c r="H164" s="106">
        <f t="shared" si="731"/>
        <v>0</v>
      </c>
      <c r="I164" s="106">
        <f t="shared" si="731"/>
        <v>0</v>
      </c>
      <c r="J164" s="106">
        <f t="shared" si="731"/>
        <v>0</v>
      </c>
      <c r="K164" s="106">
        <f t="shared" si="731"/>
        <v>0</v>
      </c>
      <c r="L164" s="106">
        <f t="shared" si="731"/>
        <v>0</v>
      </c>
      <c r="M164" s="106">
        <f t="shared" si="731"/>
        <v>0</v>
      </c>
      <c r="N164" s="106">
        <f t="shared" si="731"/>
        <v>0</v>
      </c>
      <c r="P164" s="107">
        <f t="shared" si="11"/>
        <v>0</v>
      </c>
      <c r="R164" s="106">
        <f t="shared" ref="R164:AA164" si="732">IF(E$8=0,0,ROUND(R163-(E164-AC164),2))</f>
        <v>0</v>
      </c>
      <c r="S164" s="106">
        <f t="shared" si="732"/>
        <v>0</v>
      </c>
      <c r="T164" s="106">
        <f t="shared" si="732"/>
        <v>0</v>
      </c>
      <c r="U164" s="106">
        <f t="shared" si="732"/>
        <v>0</v>
      </c>
      <c r="V164" s="106">
        <f t="shared" si="732"/>
        <v>0</v>
      </c>
      <c r="W164" s="106">
        <f t="shared" si="732"/>
        <v>0</v>
      </c>
      <c r="X164" s="106">
        <f t="shared" si="732"/>
        <v>0</v>
      </c>
      <c r="Y164" s="106">
        <f t="shared" si="732"/>
        <v>0</v>
      </c>
      <c r="Z164" s="106">
        <f t="shared" si="732"/>
        <v>0</v>
      </c>
      <c r="AA164" s="106">
        <f t="shared" si="732"/>
        <v>0</v>
      </c>
      <c r="AC164" s="106">
        <f t="shared" ref="AC164:AL164" si="733">ROUND(R163*E$9/12,2)</f>
        <v>0</v>
      </c>
      <c r="AD164" s="106">
        <f t="shared" si="733"/>
        <v>0</v>
      </c>
      <c r="AE164" s="106">
        <f t="shared" si="733"/>
        <v>0</v>
      </c>
      <c r="AF164" s="106">
        <f t="shared" si="733"/>
        <v>0</v>
      </c>
      <c r="AG164" s="106">
        <f t="shared" si="733"/>
        <v>0</v>
      </c>
      <c r="AH164" s="106">
        <f t="shared" si="733"/>
        <v>0</v>
      </c>
      <c r="AI164" s="106">
        <f t="shared" si="733"/>
        <v>0</v>
      </c>
      <c r="AJ164" s="106">
        <f t="shared" si="733"/>
        <v>0</v>
      </c>
      <c r="AK164" s="106">
        <f t="shared" si="733"/>
        <v>0</v>
      </c>
      <c r="AL164" s="106">
        <f t="shared" si="733"/>
        <v>0</v>
      </c>
      <c r="AM164" s="106">
        <f t="shared" si="21"/>
        <v>0</v>
      </c>
      <c r="AO164" s="106">
        <f t="shared" ref="AO164:AX164" si="734">IF(R163&gt;0,IF((R163+AC164)&lt;E$10,R163+AC164,E$10),0)</f>
        <v>0</v>
      </c>
      <c r="AP164" s="106">
        <f t="shared" si="734"/>
        <v>0</v>
      </c>
      <c r="AQ164" s="106">
        <f t="shared" si="734"/>
        <v>0</v>
      </c>
      <c r="AR164" s="106">
        <f t="shared" si="734"/>
        <v>0</v>
      </c>
      <c r="AS164" s="106">
        <f t="shared" si="734"/>
        <v>0</v>
      </c>
      <c r="AT164" s="106">
        <f t="shared" si="734"/>
        <v>0</v>
      </c>
      <c r="AU164" s="106">
        <f t="shared" si="734"/>
        <v>0</v>
      </c>
      <c r="AV164" s="106">
        <f t="shared" si="734"/>
        <v>0</v>
      </c>
      <c r="AW164" s="106">
        <f t="shared" si="734"/>
        <v>0</v>
      </c>
      <c r="AX164" s="106">
        <f t="shared" si="734"/>
        <v>0</v>
      </c>
      <c r="AY164" s="106">
        <f t="shared" si="23"/>
        <v>0</v>
      </c>
      <c r="BA164" s="108">
        <f t="shared" si="24"/>
        <v>0</v>
      </c>
      <c r="BB164" s="106">
        <f t="shared" ref="BB164:BJ164" si="735">IF(S163&lt;=0,0,IF($C164&lt;=SUM($BA164:BA164),0,IF(AP164+$C164-SUM($BA164:BA164)&gt;S163+AD164,S163+AD164-AP164,$C164-SUM($BA164:BA164))))</f>
        <v>0</v>
      </c>
      <c r="BC164" s="106">
        <f t="shared" si="735"/>
        <v>0</v>
      </c>
      <c r="BD164" s="106">
        <f t="shared" si="735"/>
        <v>0</v>
      </c>
      <c r="BE164" s="106">
        <f t="shared" si="735"/>
        <v>0</v>
      </c>
      <c r="BF164" s="106">
        <f t="shared" si="735"/>
        <v>0</v>
      </c>
      <c r="BG164" s="106">
        <f t="shared" si="735"/>
        <v>0</v>
      </c>
      <c r="BH164" s="106">
        <f t="shared" si="735"/>
        <v>0</v>
      </c>
      <c r="BI164" s="106">
        <f t="shared" si="735"/>
        <v>0</v>
      </c>
      <c r="BJ164" s="106">
        <f t="shared" si="735"/>
        <v>0</v>
      </c>
    </row>
    <row r="165" ht="11.25" customHeight="1">
      <c r="A165" s="102" t="str">
        <f t="shared" si="16"/>
        <v/>
      </c>
      <c r="B165" s="103" t="str">
        <f t="shared" si="17"/>
        <v>#N/A</v>
      </c>
      <c r="C165" s="104" t="str">
        <f>IF(A165="","",IF(snowball,IF(($E$5-AY165)&lt;0,0,$E$5-AY165),0)+D165)</f>
        <v/>
      </c>
      <c r="D165" s="105"/>
      <c r="E165" s="106">
        <f t="shared" ref="E165:N165" si="736">AO165+BA165</f>
        <v>0</v>
      </c>
      <c r="F165" s="106">
        <f t="shared" si="736"/>
        <v>0</v>
      </c>
      <c r="G165" s="106">
        <f t="shared" si="736"/>
        <v>0</v>
      </c>
      <c r="H165" s="106">
        <f t="shared" si="736"/>
        <v>0</v>
      </c>
      <c r="I165" s="106">
        <f t="shared" si="736"/>
        <v>0</v>
      </c>
      <c r="J165" s="106">
        <f t="shared" si="736"/>
        <v>0</v>
      </c>
      <c r="K165" s="106">
        <f t="shared" si="736"/>
        <v>0</v>
      </c>
      <c r="L165" s="106">
        <f t="shared" si="736"/>
        <v>0</v>
      </c>
      <c r="M165" s="106">
        <f t="shared" si="736"/>
        <v>0</v>
      </c>
      <c r="N165" s="106">
        <f t="shared" si="736"/>
        <v>0</v>
      </c>
      <c r="P165" s="107">
        <f t="shared" si="11"/>
        <v>0</v>
      </c>
      <c r="R165" s="106">
        <f t="shared" ref="R165:AA165" si="737">IF(E$8=0,0,ROUND(R164-(E165-AC165),2))</f>
        <v>0</v>
      </c>
      <c r="S165" s="106">
        <f t="shared" si="737"/>
        <v>0</v>
      </c>
      <c r="T165" s="106">
        <f t="shared" si="737"/>
        <v>0</v>
      </c>
      <c r="U165" s="106">
        <f t="shared" si="737"/>
        <v>0</v>
      </c>
      <c r="V165" s="106">
        <f t="shared" si="737"/>
        <v>0</v>
      </c>
      <c r="W165" s="106">
        <f t="shared" si="737"/>
        <v>0</v>
      </c>
      <c r="X165" s="106">
        <f t="shared" si="737"/>
        <v>0</v>
      </c>
      <c r="Y165" s="106">
        <f t="shared" si="737"/>
        <v>0</v>
      </c>
      <c r="Z165" s="106">
        <f t="shared" si="737"/>
        <v>0</v>
      </c>
      <c r="AA165" s="106">
        <f t="shared" si="737"/>
        <v>0</v>
      </c>
      <c r="AC165" s="106">
        <f t="shared" ref="AC165:AL165" si="738">ROUND(R164*E$9/12,2)</f>
        <v>0</v>
      </c>
      <c r="AD165" s="106">
        <f t="shared" si="738"/>
        <v>0</v>
      </c>
      <c r="AE165" s="106">
        <f t="shared" si="738"/>
        <v>0</v>
      </c>
      <c r="AF165" s="106">
        <f t="shared" si="738"/>
        <v>0</v>
      </c>
      <c r="AG165" s="106">
        <f t="shared" si="738"/>
        <v>0</v>
      </c>
      <c r="AH165" s="106">
        <f t="shared" si="738"/>
        <v>0</v>
      </c>
      <c r="AI165" s="106">
        <f t="shared" si="738"/>
        <v>0</v>
      </c>
      <c r="AJ165" s="106">
        <f t="shared" si="738"/>
        <v>0</v>
      </c>
      <c r="AK165" s="106">
        <f t="shared" si="738"/>
        <v>0</v>
      </c>
      <c r="AL165" s="106">
        <f t="shared" si="738"/>
        <v>0</v>
      </c>
      <c r="AM165" s="106">
        <f t="shared" si="21"/>
        <v>0</v>
      </c>
      <c r="AO165" s="106">
        <f t="shared" ref="AO165:AX165" si="739">IF(R164&gt;0,IF((R164+AC165)&lt;E$10,R164+AC165,E$10),0)</f>
        <v>0</v>
      </c>
      <c r="AP165" s="106">
        <f t="shared" si="739"/>
        <v>0</v>
      </c>
      <c r="AQ165" s="106">
        <f t="shared" si="739"/>
        <v>0</v>
      </c>
      <c r="AR165" s="106">
        <f t="shared" si="739"/>
        <v>0</v>
      </c>
      <c r="AS165" s="106">
        <f t="shared" si="739"/>
        <v>0</v>
      </c>
      <c r="AT165" s="106">
        <f t="shared" si="739"/>
        <v>0</v>
      </c>
      <c r="AU165" s="106">
        <f t="shared" si="739"/>
        <v>0</v>
      </c>
      <c r="AV165" s="106">
        <f t="shared" si="739"/>
        <v>0</v>
      </c>
      <c r="AW165" s="106">
        <f t="shared" si="739"/>
        <v>0</v>
      </c>
      <c r="AX165" s="106">
        <f t="shared" si="739"/>
        <v>0</v>
      </c>
      <c r="AY165" s="106">
        <f t="shared" si="23"/>
        <v>0</v>
      </c>
      <c r="BA165" s="108">
        <f t="shared" si="24"/>
        <v>0</v>
      </c>
      <c r="BB165" s="106">
        <f t="shared" ref="BB165:BJ165" si="740">IF(S164&lt;=0,0,IF($C165&lt;=SUM($BA165:BA165),0,IF(AP165+$C165-SUM($BA165:BA165)&gt;S164+AD165,S164+AD165-AP165,$C165-SUM($BA165:BA165))))</f>
        <v>0</v>
      </c>
      <c r="BC165" s="106">
        <f t="shared" si="740"/>
        <v>0</v>
      </c>
      <c r="BD165" s="106">
        <f t="shared" si="740"/>
        <v>0</v>
      </c>
      <c r="BE165" s="106">
        <f t="shared" si="740"/>
        <v>0</v>
      </c>
      <c r="BF165" s="106">
        <f t="shared" si="740"/>
        <v>0</v>
      </c>
      <c r="BG165" s="106">
        <f t="shared" si="740"/>
        <v>0</v>
      </c>
      <c r="BH165" s="106">
        <f t="shared" si="740"/>
        <v>0</v>
      </c>
      <c r="BI165" s="106">
        <f t="shared" si="740"/>
        <v>0</v>
      </c>
      <c r="BJ165" s="106">
        <f t="shared" si="740"/>
        <v>0</v>
      </c>
    </row>
    <row r="166" ht="11.25" customHeight="1">
      <c r="A166" s="102" t="str">
        <f t="shared" si="16"/>
        <v/>
      </c>
      <c r="B166" s="103" t="str">
        <f t="shared" si="17"/>
        <v>#N/A</v>
      </c>
      <c r="C166" s="104" t="str">
        <f>IF(A166="","",IF(snowball,IF(($E$5-AY166)&lt;0,0,$E$5-AY166),0)+D166)</f>
        <v/>
      </c>
      <c r="D166" s="105"/>
      <c r="E166" s="106">
        <f t="shared" ref="E166:N166" si="741">AO166+BA166</f>
        <v>0</v>
      </c>
      <c r="F166" s="106">
        <f t="shared" si="741"/>
        <v>0</v>
      </c>
      <c r="G166" s="106">
        <f t="shared" si="741"/>
        <v>0</v>
      </c>
      <c r="H166" s="106">
        <f t="shared" si="741"/>
        <v>0</v>
      </c>
      <c r="I166" s="106">
        <f t="shared" si="741"/>
        <v>0</v>
      </c>
      <c r="J166" s="106">
        <f t="shared" si="741"/>
        <v>0</v>
      </c>
      <c r="K166" s="106">
        <f t="shared" si="741"/>
        <v>0</v>
      </c>
      <c r="L166" s="106">
        <f t="shared" si="741"/>
        <v>0</v>
      </c>
      <c r="M166" s="106">
        <f t="shared" si="741"/>
        <v>0</v>
      </c>
      <c r="N166" s="106">
        <f t="shared" si="741"/>
        <v>0</v>
      </c>
      <c r="P166" s="107">
        <f t="shared" si="11"/>
        <v>0</v>
      </c>
      <c r="R166" s="106">
        <f t="shared" ref="R166:AA166" si="742">IF(E$8=0,0,ROUND(R165-(E166-AC166),2))</f>
        <v>0</v>
      </c>
      <c r="S166" s="106">
        <f t="shared" si="742"/>
        <v>0</v>
      </c>
      <c r="T166" s="106">
        <f t="shared" si="742"/>
        <v>0</v>
      </c>
      <c r="U166" s="106">
        <f t="shared" si="742"/>
        <v>0</v>
      </c>
      <c r="V166" s="106">
        <f t="shared" si="742"/>
        <v>0</v>
      </c>
      <c r="W166" s="106">
        <f t="shared" si="742"/>
        <v>0</v>
      </c>
      <c r="X166" s="106">
        <f t="shared" si="742"/>
        <v>0</v>
      </c>
      <c r="Y166" s="106">
        <f t="shared" si="742"/>
        <v>0</v>
      </c>
      <c r="Z166" s="106">
        <f t="shared" si="742"/>
        <v>0</v>
      </c>
      <c r="AA166" s="106">
        <f t="shared" si="742"/>
        <v>0</v>
      </c>
      <c r="AC166" s="106">
        <f t="shared" ref="AC166:AL166" si="743">ROUND(R165*E$9/12,2)</f>
        <v>0</v>
      </c>
      <c r="AD166" s="106">
        <f t="shared" si="743"/>
        <v>0</v>
      </c>
      <c r="AE166" s="106">
        <f t="shared" si="743"/>
        <v>0</v>
      </c>
      <c r="AF166" s="106">
        <f t="shared" si="743"/>
        <v>0</v>
      </c>
      <c r="AG166" s="106">
        <f t="shared" si="743"/>
        <v>0</v>
      </c>
      <c r="AH166" s="106">
        <f t="shared" si="743"/>
        <v>0</v>
      </c>
      <c r="AI166" s="106">
        <f t="shared" si="743"/>
        <v>0</v>
      </c>
      <c r="AJ166" s="106">
        <f t="shared" si="743"/>
        <v>0</v>
      </c>
      <c r="AK166" s="106">
        <f t="shared" si="743"/>
        <v>0</v>
      </c>
      <c r="AL166" s="106">
        <f t="shared" si="743"/>
        <v>0</v>
      </c>
      <c r="AM166" s="106">
        <f t="shared" si="21"/>
        <v>0</v>
      </c>
      <c r="AO166" s="106">
        <f t="shared" ref="AO166:AX166" si="744">IF(R165&gt;0,IF((R165+AC166)&lt;E$10,R165+AC166,E$10),0)</f>
        <v>0</v>
      </c>
      <c r="AP166" s="106">
        <f t="shared" si="744"/>
        <v>0</v>
      </c>
      <c r="AQ166" s="106">
        <f t="shared" si="744"/>
        <v>0</v>
      </c>
      <c r="AR166" s="106">
        <f t="shared" si="744"/>
        <v>0</v>
      </c>
      <c r="AS166" s="106">
        <f t="shared" si="744"/>
        <v>0</v>
      </c>
      <c r="AT166" s="106">
        <f t="shared" si="744"/>
        <v>0</v>
      </c>
      <c r="AU166" s="106">
        <f t="shared" si="744"/>
        <v>0</v>
      </c>
      <c r="AV166" s="106">
        <f t="shared" si="744"/>
        <v>0</v>
      </c>
      <c r="AW166" s="106">
        <f t="shared" si="744"/>
        <v>0</v>
      </c>
      <c r="AX166" s="106">
        <f t="shared" si="744"/>
        <v>0</v>
      </c>
      <c r="AY166" s="106">
        <f t="shared" si="23"/>
        <v>0</v>
      </c>
      <c r="BA166" s="108">
        <f t="shared" si="24"/>
        <v>0</v>
      </c>
      <c r="BB166" s="106">
        <f t="shared" ref="BB166:BJ166" si="745">IF(S165&lt;=0,0,IF($C166&lt;=SUM($BA166:BA166),0,IF(AP166+$C166-SUM($BA166:BA166)&gt;S165+AD166,S165+AD166-AP166,$C166-SUM($BA166:BA166))))</f>
        <v>0</v>
      </c>
      <c r="BC166" s="106">
        <f t="shared" si="745"/>
        <v>0</v>
      </c>
      <c r="BD166" s="106">
        <f t="shared" si="745"/>
        <v>0</v>
      </c>
      <c r="BE166" s="106">
        <f t="shared" si="745"/>
        <v>0</v>
      </c>
      <c r="BF166" s="106">
        <f t="shared" si="745"/>
        <v>0</v>
      </c>
      <c r="BG166" s="106">
        <f t="shared" si="745"/>
        <v>0</v>
      </c>
      <c r="BH166" s="106">
        <f t="shared" si="745"/>
        <v>0</v>
      </c>
      <c r="BI166" s="106">
        <f t="shared" si="745"/>
        <v>0</v>
      </c>
      <c r="BJ166" s="106">
        <f t="shared" si="745"/>
        <v>0</v>
      </c>
    </row>
    <row r="167" ht="11.25" customHeight="1">
      <c r="A167" s="102" t="str">
        <f t="shared" si="16"/>
        <v/>
      </c>
      <c r="B167" s="103" t="str">
        <f t="shared" si="17"/>
        <v>#N/A</v>
      </c>
      <c r="C167" s="104" t="str">
        <f>IF(A167="","",IF(snowball,IF(($E$5-AY167)&lt;0,0,$E$5-AY167),0)+D167)</f>
        <v/>
      </c>
      <c r="D167" s="105"/>
      <c r="E167" s="106">
        <f t="shared" ref="E167:N167" si="746">AO167+BA167</f>
        <v>0</v>
      </c>
      <c r="F167" s="106">
        <f t="shared" si="746"/>
        <v>0</v>
      </c>
      <c r="G167" s="106">
        <f t="shared" si="746"/>
        <v>0</v>
      </c>
      <c r="H167" s="106">
        <f t="shared" si="746"/>
        <v>0</v>
      </c>
      <c r="I167" s="106">
        <f t="shared" si="746"/>
        <v>0</v>
      </c>
      <c r="J167" s="106">
        <f t="shared" si="746"/>
        <v>0</v>
      </c>
      <c r="K167" s="106">
        <f t="shared" si="746"/>
        <v>0</v>
      </c>
      <c r="L167" s="106">
        <f t="shared" si="746"/>
        <v>0</v>
      </c>
      <c r="M167" s="106">
        <f t="shared" si="746"/>
        <v>0</v>
      </c>
      <c r="N167" s="106">
        <f t="shared" si="746"/>
        <v>0</v>
      </c>
      <c r="P167" s="107">
        <f t="shared" si="11"/>
        <v>0</v>
      </c>
      <c r="R167" s="106">
        <f t="shared" ref="R167:AA167" si="747">IF(E$8=0,0,ROUND(R166-(E167-AC167),2))</f>
        <v>0</v>
      </c>
      <c r="S167" s="106">
        <f t="shared" si="747"/>
        <v>0</v>
      </c>
      <c r="T167" s="106">
        <f t="shared" si="747"/>
        <v>0</v>
      </c>
      <c r="U167" s="106">
        <f t="shared" si="747"/>
        <v>0</v>
      </c>
      <c r="V167" s="106">
        <f t="shared" si="747"/>
        <v>0</v>
      </c>
      <c r="W167" s="106">
        <f t="shared" si="747"/>
        <v>0</v>
      </c>
      <c r="X167" s="106">
        <f t="shared" si="747"/>
        <v>0</v>
      </c>
      <c r="Y167" s="106">
        <f t="shared" si="747"/>
        <v>0</v>
      </c>
      <c r="Z167" s="106">
        <f t="shared" si="747"/>
        <v>0</v>
      </c>
      <c r="AA167" s="106">
        <f t="shared" si="747"/>
        <v>0</v>
      </c>
      <c r="AC167" s="106">
        <f t="shared" ref="AC167:AL167" si="748">ROUND(R166*E$9/12,2)</f>
        <v>0</v>
      </c>
      <c r="AD167" s="106">
        <f t="shared" si="748"/>
        <v>0</v>
      </c>
      <c r="AE167" s="106">
        <f t="shared" si="748"/>
        <v>0</v>
      </c>
      <c r="AF167" s="106">
        <f t="shared" si="748"/>
        <v>0</v>
      </c>
      <c r="AG167" s="106">
        <f t="shared" si="748"/>
        <v>0</v>
      </c>
      <c r="AH167" s="106">
        <f t="shared" si="748"/>
        <v>0</v>
      </c>
      <c r="AI167" s="106">
        <f t="shared" si="748"/>
        <v>0</v>
      </c>
      <c r="AJ167" s="106">
        <f t="shared" si="748"/>
        <v>0</v>
      </c>
      <c r="AK167" s="106">
        <f t="shared" si="748"/>
        <v>0</v>
      </c>
      <c r="AL167" s="106">
        <f t="shared" si="748"/>
        <v>0</v>
      </c>
      <c r="AM167" s="106">
        <f t="shared" si="21"/>
        <v>0</v>
      </c>
      <c r="AO167" s="106">
        <f t="shared" ref="AO167:AX167" si="749">IF(R166&gt;0,IF((R166+AC167)&lt;E$10,R166+AC167,E$10),0)</f>
        <v>0</v>
      </c>
      <c r="AP167" s="106">
        <f t="shared" si="749"/>
        <v>0</v>
      </c>
      <c r="AQ167" s="106">
        <f t="shared" si="749"/>
        <v>0</v>
      </c>
      <c r="AR167" s="106">
        <f t="shared" si="749"/>
        <v>0</v>
      </c>
      <c r="AS167" s="106">
        <f t="shared" si="749"/>
        <v>0</v>
      </c>
      <c r="AT167" s="106">
        <f t="shared" si="749"/>
        <v>0</v>
      </c>
      <c r="AU167" s="106">
        <f t="shared" si="749"/>
        <v>0</v>
      </c>
      <c r="AV167" s="106">
        <f t="shared" si="749"/>
        <v>0</v>
      </c>
      <c r="AW167" s="106">
        <f t="shared" si="749"/>
        <v>0</v>
      </c>
      <c r="AX167" s="106">
        <f t="shared" si="749"/>
        <v>0</v>
      </c>
      <c r="AY167" s="106">
        <f t="shared" si="23"/>
        <v>0</v>
      </c>
      <c r="BA167" s="108">
        <f t="shared" si="24"/>
        <v>0</v>
      </c>
      <c r="BB167" s="106">
        <f t="shared" ref="BB167:BJ167" si="750">IF(S166&lt;=0,0,IF($C167&lt;=SUM($BA167:BA167),0,IF(AP167+$C167-SUM($BA167:BA167)&gt;S166+AD167,S166+AD167-AP167,$C167-SUM($BA167:BA167))))</f>
        <v>0</v>
      </c>
      <c r="BC167" s="106">
        <f t="shared" si="750"/>
        <v>0</v>
      </c>
      <c r="BD167" s="106">
        <f t="shared" si="750"/>
        <v>0</v>
      </c>
      <c r="BE167" s="106">
        <f t="shared" si="750"/>
        <v>0</v>
      </c>
      <c r="BF167" s="106">
        <f t="shared" si="750"/>
        <v>0</v>
      </c>
      <c r="BG167" s="106">
        <f t="shared" si="750"/>
        <v>0</v>
      </c>
      <c r="BH167" s="106">
        <f t="shared" si="750"/>
        <v>0</v>
      </c>
      <c r="BI167" s="106">
        <f t="shared" si="750"/>
        <v>0</v>
      </c>
      <c r="BJ167" s="106">
        <f t="shared" si="750"/>
        <v>0</v>
      </c>
    </row>
    <row r="168" ht="11.25" customHeight="1">
      <c r="A168" s="102" t="str">
        <f t="shared" si="16"/>
        <v/>
      </c>
      <c r="B168" s="103" t="str">
        <f t="shared" si="17"/>
        <v>#N/A</v>
      </c>
      <c r="C168" s="104" t="str">
        <f>IF(A168="","",IF(snowball,IF(($E$5-AY168)&lt;0,0,$E$5-AY168),0)+D168)</f>
        <v/>
      </c>
      <c r="D168" s="105"/>
      <c r="E168" s="106">
        <f t="shared" ref="E168:N168" si="751">AO168+BA168</f>
        <v>0</v>
      </c>
      <c r="F168" s="106">
        <f t="shared" si="751"/>
        <v>0</v>
      </c>
      <c r="G168" s="106">
        <f t="shared" si="751"/>
        <v>0</v>
      </c>
      <c r="H168" s="106">
        <f t="shared" si="751"/>
        <v>0</v>
      </c>
      <c r="I168" s="106">
        <f t="shared" si="751"/>
        <v>0</v>
      </c>
      <c r="J168" s="106">
        <f t="shared" si="751"/>
        <v>0</v>
      </c>
      <c r="K168" s="106">
        <f t="shared" si="751"/>
        <v>0</v>
      </c>
      <c r="L168" s="106">
        <f t="shared" si="751"/>
        <v>0</v>
      </c>
      <c r="M168" s="106">
        <f t="shared" si="751"/>
        <v>0</v>
      </c>
      <c r="N168" s="106">
        <f t="shared" si="751"/>
        <v>0</v>
      </c>
      <c r="P168" s="107">
        <f t="shared" si="11"/>
        <v>0</v>
      </c>
      <c r="R168" s="106">
        <f t="shared" ref="R168:AA168" si="752">IF(E$8=0,0,ROUND(R167-(E168-AC168),2))</f>
        <v>0</v>
      </c>
      <c r="S168" s="106">
        <f t="shared" si="752"/>
        <v>0</v>
      </c>
      <c r="T168" s="106">
        <f t="shared" si="752"/>
        <v>0</v>
      </c>
      <c r="U168" s="106">
        <f t="shared" si="752"/>
        <v>0</v>
      </c>
      <c r="V168" s="106">
        <f t="shared" si="752"/>
        <v>0</v>
      </c>
      <c r="W168" s="106">
        <f t="shared" si="752"/>
        <v>0</v>
      </c>
      <c r="X168" s="106">
        <f t="shared" si="752"/>
        <v>0</v>
      </c>
      <c r="Y168" s="106">
        <f t="shared" si="752"/>
        <v>0</v>
      </c>
      <c r="Z168" s="106">
        <f t="shared" si="752"/>
        <v>0</v>
      </c>
      <c r="AA168" s="106">
        <f t="shared" si="752"/>
        <v>0</v>
      </c>
      <c r="AC168" s="106">
        <f t="shared" ref="AC168:AL168" si="753">ROUND(R167*E$9/12,2)</f>
        <v>0</v>
      </c>
      <c r="AD168" s="106">
        <f t="shared" si="753"/>
        <v>0</v>
      </c>
      <c r="AE168" s="106">
        <f t="shared" si="753"/>
        <v>0</v>
      </c>
      <c r="AF168" s="106">
        <f t="shared" si="753"/>
        <v>0</v>
      </c>
      <c r="AG168" s="106">
        <f t="shared" si="753"/>
        <v>0</v>
      </c>
      <c r="AH168" s="106">
        <f t="shared" si="753"/>
        <v>0</v>
      </c>
      <c r="AI168" s="106">
        <f t="shared" si="753"/>
        <v>0</v>
      </c>
      <c r="AJ168" s="106">
        <f t="shared" si="753"/>
        <v>0</v>
      </c>
      <c r="AK168" s="106">
        <f t="shared" si="753"/>
        <v>0</v>
      </c>
      <c r="AL168" s="106">
        <f t="shared" si="753"/>
        <v>0</v>
      </c>
      <c r="AM168" s="106">
        <f t="shared" si="21"/>
        <v>0</v>
      </c>
      <c r="AO168" s="106">
        <f t="shared" ref="AO168:AX168" si="754">IF(R167&gt;0,IF((R167+AC168)&lt;E$10,R167+AC168,E$10),0)</f>
        <v>0</v>
      </c>
      <c r="AP168" s="106">
        <f t="shared" si="754"/>
        <v>0</v>
      </c>
      <c r="AQ168" s="106">
        <f t="shared" si="754"/>
        <v>0</v>
      </c>
      <c r="AR168" s="106">
        <f t="shared" si="754"/>
        <v>0</v>
      </c>
      <c r="AS168" s="106">
        <f t="shared" si="754"/>
        <v>0</v>
      </c>
      <c r="AT168" s="106">
        <f t="shared" si="754"/>
        <v>0</v>
      </c>
      <c r="AU168" s="106">
        <f t="shared" si="754"/>
        <v>0</v>
      </c>
      <c r="AV168" s="106">
        <f t="shared" si="754"/>
        <v>0</v>
      </c>
      <c r="AW168" s="106">
        <f t="shared" si="754"/>
        <v>0</v>
      </c>
      <c r="AX168" s="106">
        <f t="shared" si="754"/>
        <v>0</v>
      </c>
      <c r="AY168" s="106">
        <f t="shared" si="23"/>
        <v>0</v>
      </c>
      <c r="BA168" s="108">
        <f t="shared" si="24"/>
        <v>0</v>
      </c>
      <c r="BB168" s="106">
        <f t="shared" ref="BB168:BJ168" si="755">IF(S167&lt;=0,0,IF($C168&lt;=SUM($BA168:BA168),0,IF(AP168+$C168-SUM($BA168:BA168)&gt;S167+AD168,S167+AD168-AP168,$C168-SUM($BA168:BA168))))</f>
        <v>0</v>
      </c>
      <c r="BC168" s="106">
        <f t="shared" si="755"/>
        <v>0</v>
      </c>
      <c r="BD168" s="106">
        <f t="shared" si="755"/>
        <v>0</v>
      </c>
      <c r="BE168" s="106">
        <f t="shared" si="755"/>
        <v>0</v>
      </c>
      <c r="BF168" s="106">
        <f t="shared" si="755"/>
        <v>0</v>
      </c>
      <c r="BG168" s="106">
        <f t="shared" si="755"/>
        <v>0</v>
      </c>
      <c r="BH168" s="106">
        <f t="shared" si="755"/>
        <v>0</v>
      </c>
      <c r="BI168" s="106">
        <f t="shared" si="755"/>
        <v>0</v>
      </c>
      <c r="BJ168" s="106">
        <f t="shared" si="755"/>
        <v>0</v>
      </c>
    </row>
    <row r="169" ht="11.25" customHeight="1">
      <c r="A169" s="102" t="str">
        <f t="shared" si="16"/>
        <v/>
      </c>
      <c r="B169" s="103" t="str">
        <f t="shared" si="17"/>
        <v>#N/A</v>
      </c>
      <c r="C169" s="104" t="str">
        <f>IF(A169="","",IF(snowball,IF(($E$5-AY169)&lt;0,0,$E$5-AY169),0)+D169)</f>
        <v/>
      </c>
      <c r="D169" s="105"/>
      <c r="E169" s="106">
        <f t="shared" ref="E169:N169" si="756">AO169+BA169</f>
        <v>0</v>
      </c>
      <c r="F169" s="106">
        <f t="shared" si="756"/>
        <v>0</v>
      </c>
      <c r="G169" s="106">
        <f t="shared" si="756"/>
        <v>0</v>
      </c>
      <c r="H169" s="106">
        <f t="shared" si="756"/>
        <v>0</v>
      </c>
      <c r="I169" s="106">
        <f t="shared" si="756"/>
        <v>0</v>
      </c>
      <c r="J169" s="106">
        <f t="shared" si="756"/>
        <v>0</v>
      </c>
      <c r="K169" s="106">
        <f t="shared" si="756"/>
        <v>0</v>
      </c>
      <c r="L169" s="106">
        <f t="shared" si="756"/>
        <v>0</v>
      </c>
      <c r="M169" s="106">
        <f t="shared" si="756"/>
        <v>0</v>
      </c>
      <c r="N169" s="106">
        <f t="shared" si="756"/>
        <v>0</v>
      </c>
      <c r="P169" s="107">
        <f t="shared" si="11"/>
        <v>0</v>
      </c>
      <c r="R169" s="106">
        <f t="shared" ref="R169:AA169" si="757">IF(E$8=0,0,ROUND(R168-(E169-AC169),2))</f>
        <v>0</v>
      </c>
      <c r="S169" s="106">
        <f t="shared" si="757"/>
        <v>0</v>
      </c>
      <c r="T169" s="106">
        <f t="shared" si="757"/>
        <v>0</v>
      </c>
      <c r="U169" s="106">
        <f t="shared" si="757"/>
        <v>0</v>
      </c>
      <c r="V169" s="106">
        <f t="shared" si="757"/>
        <v>0</v>
      </c>
      <c r="W169" s="106">
        <f t="shared" si="757"/>
        <v>0</v>
      </c>
      <c r="X169" s="106">
        <f t="shared" si="757"/>
        <v>0</v>
      </c>
      <c r="Y169" s="106">
        <f t="shared" si="757"/>
        <v>0</v>
      </c>
      <c r="Z169" s="106">
        <f t="shared" si="757"/>
        <v>0</v>
      </c>
      <c r="AA169" s="106">
        <f t="shared" si="757"/>
        <v>0</v>
      </c>
      <c r="AC169" s="106">
        <f t="shared" ref="AC169:AL169" si="758">ROUND(R168*E$9/12,2)</f>
        <v>0</v>
      </c>
      <c r="AD169" s="106">
        <f t="shared" si="758"/>
        <v>0</v>
      </c>
      <c r="AE169" s="106">
        <f t="shared" si="758"/>
        <v>0</v>
      </c>
      <c r="AF169" s="106">
        <f t="shared" si="758"/>
        <v>0</v>
      </c>
      <c r="AG169" s="106">
        <f t="shared" si="758"/>
        <v>0</v>
      </c>
      <c r="AH169" s="106">
        <f t="shared" si="758"/>
        <v>0</v>
      </c>
      <c r="AI169" s="106">
        <f t="shared" si="758"/>
        <v>0</v>
      </c>
      <c r="AJ169" s="106">
        <f t="shared" si="758"/>
        <v>0</v>
      </c>
      <c r="AK169" s="106">
        <f t="shared" si="758"/>
        <v>0</v>
      </c>
      <c r="AL169" s="106">
        <f t="shared" si="758"/>
        <v>0</v>
      </c>
      <c r="AM169" s="106">
        <f t="shared" si="21"/>
        <v>0</v>
      </c>
      <c r="AO169" s="106">
        <f t="shared" ref="AO169:AX169" si="759">IF(R168&gt;0,IF((R168+AC169)&lt;E$10,R168+AC169,E$10),0)</f>
        <v>0</v>
      </c>
      <c r="AP169" s="106">
        <f t="shared" si="759"/>
        <v>0</v>
      </c>
      <c r="AQ169" s="106">
        <f t="shared" si="759"/>
        <v>0</v>
      </c>
      <c r="AR169" s="106">
        <f t="shared" si="759"/>
        <v>0</v>
      </c>
      <c r="AS169" s="106">
        <f t="shared" si="759"/>
        <v>0</v>
      </c>
      <c r="AT169" s="106">
        <f t="shared" si="759"/>
        <v>0</v>
      </c>
      <c r="AU169" s="106">
        <f t="shared" si="759"/>
        <v>0</v>
      </c>
      <c r="AV169" s="106">
        <f t="shared" si="759"/>
        <v>0</v>
      </c>
      <c r="AW169" s="106">
        <f t="shared" si="759"/>
        <v>0</v>
      </c>
      <c r="AX169" s="106">
        <f t="shared" si="759"/>
        <v>0</v>
      </c>
      <c r="AY169" s="106">
        <f t="shared" si="23"/>
        <v>0</v>
      </c>
      <c r="BA169" s="108">
        <f t="shared" si="24"/>
        <v>0</v>
      </c>
      <c r="BB169" s="106">
        <f t="shared" ref="BB169:BJ169" si="760">IF(S168&lt;=0,0,IF($C169&lt;=SUM($BA169:BA169),0,IF(AP169+$C169-SUM($BA169:BA169)&gt;S168+AD169,S168+AD169-AP169,$C169-SUM($BA169:BA169))))</f>
        <v>0</v>
      </c>
      <c r="BC169" s="106">
        <f t="shared" si="760"/>
        <v>0</v>
      </c>
      <c r="BD169" s="106">
        <f t="shared" si="760"/>
        <v>0</v>
      </c>
      <c r="BE169" s="106">
        <f t="shared" si="760"/>
        <v>0</v>
      </c>
      <c r="BF169" s="106">
        <f t="shared" si="760"/>
        <v>0</v>
      </c>
      <c r="BG169" s="106">
        <f t="shared" si="760"/>
        <v>0</v>
      </c>
      <c r="BH169" s="106">
        <f t="shared" si="760"/>
        <v>0</v>
      </c>
      <c r="BI169" s="106">
        <f t="shared" si="760"/>
        <v>0</v>
      </c>
      <c r="BJ169" s="106">
        <f t="shared" si="760"/>
        <v>0</v>
      </c>
    </row>
    <row r="170" ht="11.25" customHeight="1">
      <c r="A170" s="102" t="str">
        <f t="shared" si="16"/>
        <v/>
      </c>
      <c r="B170" s="103" t="str">
        <f t="shared" si="17"/>
        <v>#N/A</v>
      </c>
      <c r="C170" s="104" t="str">
        <f>IF(A170="","",IF(snowball,IF(($E$5-AY170)&lt;0,0,$E$5-AY170),0)+D170)</f>
        <v/>
      </c>
      <c r="D170" s="105"/>
      <c r="E170" s="106">
        <f t="shared" ref="E170:N170" si="761">AO170+BA170</f>
        <v>0</v>
      </c>
      <c r="F170" s="106">
        <f t="shared" si="761"/>
        <v>0</v>
      </c>
      <c r="G170" s="106">
        <f t="shared" si="761"/>
        <v>0</v>
      </c>
      <c r="H170" s="106">
        <f t="shared" si="761"/>
        <v>0</v>
      </c>
      <c r="I170" s="106">
        <f t="shared" si="761"/>
        <v>0</v>
      </c>
      <c r="J170" s="106">
        <f t="shared" si="761"/>
        <v>0</v>
      </c>
      <c r="K170" s="106">
        <f t="shared" si="761"/>
        <v>0</v>
      </c>
      <c r="L170" s="106">
        <f t="shared" si="761"/>
        <v>0</v>
      </c>
      <c r="M170" s="106">
        <f t="shared" si="761"/>
        <v>0</v>
      </c>
      <c r="N170" s="106">
        <f t="shared" si="761"/>
        <v>0</v>
      </c>
      <c r="P170" s="107">
        <f t="shared" si="11"/>
        <v>0</v>
      </c>
      <c r="R170" s="106">
        <f t="shared" ref="R170:AA170" si="762">IF(E$8=0,0,ROUND(R169-(E170-AC170),2))</f>
        <v>0</v>
      </c>
      <c r="S170" s="106">
        <f t="shared" si="762"/>
        <v>0</v>
      </c>
      <c r="T170" s="106">
        <f t="shared" si="762"/>
        <v>0</v>
      </c>
      <c r="U170" s="106">
        <f t="shared" si="762"/>
        <v>0</v>
      </c>
      <c r="V170" s="106">
        <f t="shared" si="762"/>
        <v>0</v>
      </c>
      <c r="W170" s="106">
        <f t="shared" si="762"/>
        <v>0</v>
      </c>
      <c r="X170" s="106">
        <f t="shared" si="762"/>
        <v>0</v>
      </c>
      <c r="Y170" s="106">
        <f t="shared" si="762"/>
        <v>0</v>
      </c>
      <c r="Z170" s="106">
        <f t="shared" si="762"/>
        <v>0</v>
      </c>
      <c r="AA170" s="106">
        <f t="shared" si="762"/>
        <v>0</v>
      </c>
      <c r="AC170" s="106">
        <f t="shared" ref="AC170:AL170" si="763">ROUND(R169*E$9/12,2)</f>
        <v>0</v>
      </c>
      <c r="AD170" s="106">
        <f t="shared" si="763"/>
        <v>0</v>
      </c>
      <c r="AE170" s="106">
        <f t="shared" si="763"/>
        <v>0</v>
      </c>
      <c r="AF170" s="106">
        <f t="shared" si="763"/>
        <v>0</v>
      </c>
      <c r="AG170" s="106">
        <f t="shared" si="763"/>
        <v>0</v>
      </c>
      <c r="AH170" s="106">
        <f t="shared" si="763"/>
        <v>0</v>
      </c>
      <c r="AI170" s="106">
        <f t="shared" si="763"/>
        <v>0</v>
      </c>
      <c r="AJ170" s="106">
        <f t="shared" si="763"/>
        <v>0</v>
      </c>
      <c r="AK170" s="106">
        <f t="shared" si="763"/>
        <v>0</v>
      </c>
      <c r="AL170" s="106">
        <f t="shared" si="763"/>
        <v>0</v>
      </c>
      <c r="AM170" s="106">
        <f t="shared" si="21"/>
        <v>0</v>
      </c>
      <c r="AO170" s="106">
        <f t="shared" ref="AO170:AX170" si="764">IF(R169&gt;0,IF((R169+AC170)&lt;E$10,R169+AC170,E$10),0)</f>
        <v>0</v>
      </c>
      <c r="AP170" s="106">
        <f t="shared" si="764"/>
        <v>0</v>
      </c>
      <c r="AQ170" s="106">
        <f t="shared" si="764"/>
        <v>0</v>
      </c>
      <c r="AR170" s="106">
        <f t="shared" si="764"/>
        <v>0</v>
      </c>
      <c r="AS170" s="106">
        <f t="shared" si="764"/>
        <v>0</v>
      </c>
      <c r="AT170" s="106">
        <f t="shared" si="764"/>
        <v>0</v>
      </c>
      <c r="AU170" s="106">
        <f t="shared" si="764"/>
        <v>0</v>
      </c>
      <c r="AV170" s="106">
        <f t="shared" si="764"/>
        <v>0</v>
      </c>
      <c r="AW170" s="106">
        <f t="shared" si="764"/>
        <v>0</v>
      </c>
      <c r="AX170" s="106">
        <f t="shared" si="764"/>
        <v>0</v>
      </c>
      <c r="AY170" s="106">
        <f t="shared" si="23"/>
        <v>0</v>
      </c>
      <c r="BA170" s="108">
        <f t="shared" si="24"/>
        <v>0</v>
      </c>
      <c r="BB170" s="106">
        <f t="shared" ref="BB170:BJ170" si="765">IF(S169&lt;=0,0,IF($C170&lt;=SUM($BA170:BA170),0,IF(AP170+$C170-SUM($BA170:BA170)&gt;S169+AD170,S169+AD170-AP170,$C170-SUM($BA170:BA170))))</f>
        <v>0</v>
      </c>
      <c r="BC170" s="106">
        <f t="shared" si="765"/>
        <v>0</v>
      </c>
      <c r="BD170" s="106">
        <f t="shared" si="765"/>
        <v>0</v>
      </c>
      <c r="BE170" s="106">
        <f t="shared" si="765"/>
        <v>0</v>
      </c>
      <c r="BF170" s="106">
        <f t="shared" si="765"/>
        <v>0</v>
      </c>
      <c r="BG170" s="106">
        <f t="shared" si="765"/>
        <v>0</v>
      </c>
      <c r="BH170" s="106">
        <f t="shared" si="765"/>
        <v>0</v>
      </c>
      <c r="BI170" s="106">
        <f t="shared" si="765"/>
        <v>0</v>
      </c>
      <c r="BJ170" s="106">
        <f t="shared" si="765"/>
        <v>0</v>
      </c>
    </row>
    <row r="171" ht="11.25" customHeight="1">
      <c r="A171" s="102" t="str">
        <f t="shared" si="16"/>
        <v/>
      </c>
      <c r="B171" s="103" t="str">
        <f t="shared" si="17"/>
        <v>#N/A</v>
      </c>
      <c r="C171" s="104" t="str">
        <f>IF(A171="","",IF(snowball,IF(($E$5-AY171)&lt;0,0,$E$5-AY171),0)+D171)</f>
        <v/>
      </c>
      <c r="D171" s="105"/>
      <c r="E171" s="106">
        <f t="shared" ref="E171:N171" si="766">AO171+BA171</f>
        <v>0</v>
      </c>
      <c r="F171" s="106">
        <f t="shared" si="766"/>
        <v>0</v>
      </c>
      <c r="G171" s="106">
        <f t="shared" si="766"/>
        <v>0</v>
      </c>
      <c r="H171" s="106">
        <f t="shared" si="766"/>
        <v>0</v>
      </c>
      <c r="I171" s="106">
        <f t="shared" si="766"/>
        <v>0</v>
      </c>
      <c r="J171" s="106">
        <f t="shared" si="766"/>
        <v>0</v>
      </c>
      <c r="K171" s="106">
        <f t="shared" si="766"/>
        <v>0</v>
      </c>
      <c r="L171" s="106">
        <f t="shared" si="766"/>
        <v>0</v>
      </c>
      <c r="M171" s="106">
        <f t="shared" si="766"/>
        <v>0</v>
      </c>
      <c r="N171" s="106">
        <f t="shared" si="766"/>
        <v>0</v>
      </c>
      <c r="P171" s="107">
        <f t="shared" si="11"/>
        <v>0</v>
      </c>
      <c r="R171" s="106">
        <f t="shared" ref="R171:AA171" si="767">IF(E$8=0,0,ROUND(R170-(E171-AC171),2))</f>
        <v>0</v>
      </c>
      <c r="S171" s="106">
        <f t="shared" si="767"/>
        <v>0</v>
      </c>
      <c r="T171" s="106">
        <f t="shared" si="767"/>
        <v>0</v>
      </c>
      <c r="U171" s="106">
        <f t="shared" si="767"/>
        <v>0</v>
      </c>
      <c r="V171" s="106">
        <f t="shared" si="767"/>
        <v>0</v>
      </c>
      <c r="W171" s="106">
        <f t="shared" si="767"/>
        <v>0</v>
      </c>
      <c r="X171" s="106">
        <f t="shared" si="767"/>
        <v>0</v>
      </c>
      <c r="Y171" s="106">
        <f t="shared" si="767"/>
        <v>0</v>
      </c>
      <c r="Z171" s="106">
        <f t="shared" si="767"/>
        <v>0</v>
      </c>
      <c r="AA171" s="106">
        <f t="shared" si="767"/>
        <v>0</v>
      </c>
      <c r="AC171" s="106">
        <f t="shared" ref="AC171:AL171" si="768">ROUND(R170*E$9/12,2)</f>
        <v>0</v>
      </c>
      <c r="AD171" s="106">
        <f t="shared" si="768"/>
        <v>0</v>
      </c>
      <c r="AE171" s="106">
        <f t="shared" si="768"/>
        <v>0</v>
      </c>
      <c r="AF171" s="106">
        <f t="shared" si="768"/>
        <v>0</v>
      </c>
      <c r="AG171" s="106">
        <f t="shared" si="768"/>
        <v>0</v>
      </c>
      <c r="AH171" s="106">
        <f t="shared" si="768"/>
        <v>0</v>
      </c>
      <c r="AI171" s="106">
        <f t="shared" si="768"/>
        <v>0</v>
      </c>
      <c r="AJ171" s="106">
        <f t="shared" si="768"/>
        <v>0</v>
      </c>
      <c r="AK171" s="106">
        <f t="shared" si="768"/>
        <v>0</v>
      </c>
      <c r="AL171" s="106">
        <f t="shared" si="768"/>
        <v>0</v>
      </c>
      <c r="AM171" s="106">
        <f t="shared" si="21"/>
        <v>0</v>
      </c>
      <c r="AO171" s="106">
        <f t="shared" ref="AO171:AX171" si="769">IF(R170&gt;0,IF((R170+AC171)&lt;E$10,R170+AC171,E$10),0)</f>
        <v>0</v>
      </c>
      <c r="AP171" s="106">
        <f t="shared" si="769"/>
        <v>0</v>
      </c>
      <c r="AQ171" s="106">
        <f t="shared" si="769"/>
        <v>0</v>
      </c>
      <c r="AR171" s="106">
        <f t="shared" si="769"/>
        <v>0</v>
      </c>
      <c r="AS171" s="106">
        <f t="shared" si="769"/>
        <v>0</v>
      </c>
      <c r="AT171" s="106">
        <f t="shared" si="769"/>
        <v>0</v>
      </c>
      <c r="AU171" s="106">
        <f t="shared" si="769"/>
        <v>0</v>
      </c>
      <c r="AV171" s="106">
        <f t="shared" si="769"/>
        <v>0</v>
      </c>
      <c r="AW171" s="106">
        <f t="shared" si="769"/>
        <v>0</v>
      </c>
      <c r="AX171" s="106">
        <f t="shared" si="769"/>
        <v>0</v>
      </c>
      <c r="AY171" s="106">
        <f t="shared" si="23"/>
        <v>0</v>
      </c>
      <c r="BA171" s="108">
        <f t="shared" si="24"/>
        <v>0</v>
      </c>
      <c r="BB171" s="106">
        <f t="shared" ref="BB171:BJ171" si="770">IF(S170&lt;=0,0,IF($C171&lt;=SUM($BA171:BA171),0,IF(AP171+$C171-SUM($BA171:BA171)&gt;S170+AD171,S170+AD171-AP171,$C171-SUM($BA171:BA171))))</f>
        <v>0</v>
      </c>
      <c r="BC171" s="106">
        <f t="shared" si="770"/>
        <v>0</v>
      </c>
      <c r="BD171" s="106">
        <f t="shared" si="770"/>
        <v>0</v>
      </c>
      <c r="BE171" s="106">
        <f t="shared" si="770"/>
        <v>0</v>
      </c>
      <c r="BF171" s="106">
        <f t="shared" si="770"/>
        <v>0</v>
      </c>
      <c r="BG171" s="106">
        <f t="shared" si="770"/>
        <v>0</v>
      </c>
      <c r="BH171" s="106">
        <f t="shared" si="770"/>
        <v>0</v>
      </c>
      <c r="BI171" s="106">
        <f t="shared" si="770"/>
        <v>0</v>
      </c>
      <c r="BJ171" s="106">
        <f t="shared" si="770"/>
        <v>0</v>
      </c>
    </row>
    <row r="172" ht="11.25" customHeight="1">
      <c r="A172" s="102" t="str">
        <f t="shared" si="16"/>
        <v/>
      </c>
      <c r="B172" s="103" t="str">
        <f t="shared" si="17"/>
        <v>#N/A</v>
      </c>
      <c r="C172" s="104" t="str">
        <f>IF(A172="","",IF(snowball,IF(($E$5-AY172)&lt;0,0,$E$5-AY172),0)+D172)</f>
        <v/>
      </c>
      <c r="D172" s="105"/>
      <c r="E172" s="106">
        <f t="shared" ref="E172:N172" si="771">AO172+BA172</f>
        <v>0</v>
      </c>
      <c r="F172" s="106">
        <f t="shared" si="771"/>
        <v>0</v>
      </c>
      <c r="G172" s="106">
        <f t="shared" si="771"/>
        <v>0</v>
      </c>
      <c r="H172" s="106">
        <f t="shared" si="771"/>
        <v>0</v>
      </c>
      <c r="I172" s="106">
        <f t="shared" si="771"/>
        <v>0</v>
      </c>
      <c r="J172" s="106">
        <f t="shared" si="771"/>
        <v>0</v>
      </c>
      <c r="K172" s="106">
        <f t="shared" si="771"/>
        <v>0</v>
      </c>
      <c r="L172" s="106">
        <f t="shared" si="771"/>
        <v>0</v>
      </c>
      <c r="M172" s="106">
        <f t="shared" si="771"/>
        <v>0</v>
      </c>
      <c r="N172" s="106">
        <f t="shared" si="771"/>
        <v>0</v>
      </c>
      <c r="P172" s="107">
        <f t="shared" si="11"/>
        <v>0</v>
      </c>
      <c r="R172" s="106">
        <f t="shared" ref="R172:AA172" si="772">IF(E$8=0,0,ROUND(R171-(E172-AC172),2))</f>
        <v>0</v>
      </c>
      <c r="S172" s="106">
        <f t="shared" si="772"/>
        <v>0</v>
      </c>
      <c r="T172" s="106">
        <f t="shared" si="772"/>
        <v>0</v>
      </c>
      <c r="U172" s="106">
        <f t="shared" si="772"/>
        <v>0</v>
      </c>
      <c r="V172" s="106">
        <f t="shared" si="772"/>
        <v>0</v>
      </c>
      <c r="W172" s="106">
        <f t="shared" si="772"/>
        <v>0</v>
      </c>
      <c r="X172" s="106">
        <f t="shared" si="772"/>
        <v>0</v>
      </c>
      <c r="Y172" s="106">
        <f t="shared" si="772"/>
        <v>0</v>
      </c>
      <c r="Z172" s="106">
        <f t="shared" si="772"/>
        <v>0</v>
      </c>
      <c r="AA172" s="106">
        <f t="shared" si="772"/>
        <v>0</v>
      </c>
      <c r="AC172" s="106">
        <f t="shared" ref="AC172:AL172" si="773">ROUND(R171*E$9/12,2)</f>
        <v>0</v>
      </c>
      <c r="AD172" s="106">
        <f t="shared" si="773"/>
        <v>0</v>
      </c>
      <c r="AE172" s="106">
        <f t="shared" si="773"/>
        <v>0</v>
      </c>
      <c r="AF172" s="106">
        <f t="shared" si="773"/>
        <v>0</v>
      </c>
      <c r="AG172" s="106">
        <f t="shared" si="773"/>
        <v>0</v>
      </c>
      <c r="AH172" s="106">
        <f t="shared" si="773"/>
        <v>0</v>
      </c>
      <c r="AI172" s="106">
        <f t="shared" si="773"/>
        <v>0</v>
      </c>
      <c r="AJ172" s="106">
        <f t="shared" si="773"/>
        <v>0</v>
      </c>
      <c r="AK172" s="106">
        <f t="shared" si="773"/>
        <v>0</v>
      </c>
      <c r="AL172" s="106">
        <f t="shared" si="773"/>
        <v>0</v>
      </c>
      <c r="AM172" s="106">
        <f t="shared" si="21"/>
        <v>0</v>
      </c>
      <c r="AO172" s="106">
        <f t="shared" ref="AO172:AX172" si="774">IF(R171&gt;0,IF((R171+AC172)&lt;E$10,R171+AC172,E$10),0)</f>
        <v>0</v>
      </c>
      <c r="AP172" s="106">
        <f t="shared" si="774"/>
        <v>0</v>
      </c>
      <c r="AQ172" s="106">
        <f t="shared" si="774"/>
        <v>0</v>
      </c>
      <c r="AR172" s="106">
        <f t="shared" si="774"/>
        <v>0</v>
      </c>
      <c r="AS172" s="106">
        <f t="shared" si="774"/>
        <v>0</v>
      </c>
      <c r="AT172" s="106">
        <f t="shared" si="774"/>
        <v>0</v>
      </c>
      <c r="AU172" s="106">
        <f t="shared" si="774"/>
        <v>0</v>
      </c>
      <c r="AV172" s="106">
        <f t="shared" si="774"/>
        <v>0</v>
      </c>
      <c r="AW172" s="106">
        <f t="shared" si="774"/>
        <v>0</v>
      </c>
      <c r="AX172" s="106">
        <f t="shared" si="774"/>
        <v>0</v>
      </c>
      <c r="AY172" s="106">
        <f t="shared" si="23"/>
        <v>0</v>
      </c>
      <c r="BA172" s="108">
        <f t="shared" si="24"/>
        <v>0</v>
      </c>
      <c r="BB172" s="106">
        <f t="shared" ref="BB172:BJ172" si="775">IF(S171&lt;=0,0,IF($C172&lt;=SUM($BA172:BA172),0,IF(AP172+$C172-SUM($BA172:BA172)&gt;S171+AD172,S171+AD172-AP172,$C172-SUM($BA172:BA172))))</f>
        <v>0</v>
      </c>
      <c r="BC172" s="106">
        <f t="shared" si="775"/>
        <v>0</v>
      </c>
      <c r="BD172" s="106">
        <f t="shared" si="775"/>
        <v>0</v>
      </c>
      <c r="BE172" s="106">
        <f t="shared" si="775"/>
        <v>0</v>
      </c>
      <c r="BF172" s="106">
        <f t="shared" si="775"/>
        <v>0</v>
      </c>
      <c r="BG172" s="106">
        <f t="shared" si="775"/>
        <v>0</v>
      </c>
      <c r="BH172" s="106">
        <f t="shared" si="775"/>
        <v>0</v>
      </c>
      <c r="BI172" s="106">
        <f t="shared" si="775"/>
        <v>0</v>
      </c>
      <c r="BJ172" s="106">
        <f t="shared" si="775"/>
        <v>0</v>
      </c>
    </row>
    <row r="173" ht="11.25" customHeight="1">
      <c r="A173" s="102" t="str">
        <f t="shared" si="16"/>
        <v/>
      </c>
      <c r="B173" s="103" t="str">
        <f t="shared" si="17"/>
        <v>#N/A</v>
      </c>
      <c r="C173" s="104" t="str">
        <f>IF(A173="","",IF(snowball,IF(($E$5-AY173)&lt;0,0,$E$5-AY173),0)+D173)</f>
        <v/>
      </c>
      <c r="D173" s="105"/>
      <c r="E173" s="106">
        <f t="shared" ref="E173:N173" si="776">AO173+BA173</f>
        <v>0</v>
      </c>
      <c r="F173" s="106">
        <f t="shared" si="776"/>
        <v>0</v>
      </c>
      <c r="G173" s="106">
        <f t="shared" si="776"/>
        <v>0</v>
      </c>
      <c r="H173" s="106">
        <f t="shared" si="776"/>
        <v>0</v>
      </c>
      <c r="I173" s="106">
        <f t="shared" si="776"/>
        <v>0</v>
      </c>
      <c r="J173" s="106">
        <f t="shared" si="776"/>
        <v>0</v>
      </c>
      <c r="K173" s="106">
        <f t="shared" si="776"/>
        <v>0</v>
      </c>
      <c r="L173" s="106">
        <f t="shared" si="776"/>
        <v>0</v>
      </c>
      <c r="M173" s="106">
        <f t="shared" si="776"/>
        <v>0</v>
      </c>
      <c r="N173" s="106">
        <f t="shared" si="776"/>
        <v>0</v>
      </c>
      <c r="P173" s="107">
        <f t="shared" si="11"/>
        <v>0</v>
      </c>
      <c r="R173" s="106">
        <f t="shared" ref="R173:AA173" si="777">IF(E$8=0,0,ROUND(R172-(E173-AC173),2))</f>
        <v>0</v>
      </c>
      <c r="S173" s="106">
        <f t="shared" si="777"/>
        <v>0</v>
      </c>
      <c r="T173" s="106">
        <f t="shared" si="777"/>
        <v>0</v>
      </c>
      <c r="U173" s="106">
        <f t="shared" si="777"/>
        <v>0</v>
      </c>
      <c r="V173" s="106">
        <f t="shared" si="777"/>
        <v>0</v>
      </c>
      <c r="W173" s="106">
        <f t="shared" si="777"/>
        <v>0</v>
      </c>
      <c r="X173" s="106">
        <f t="shared" si="777"/>
        <v>0</v>
      </c>
      <c r="Y173" s="106">
        <f t="shared" si="777"/>
        <v>0</v>
      </c>
      <c r="Z173" s="106">
        <f t="shared" si="777"/>
        <v>0</v>
      </c>
      <c r="AA173" s="106">
        <f t="shared" si="777"/>
        <v>0</v>
      </c>
      <c r="AC173" s="106">
        <f t="shared" ref="AC173:AL173" si="778">ROUND(R172*E$9/12,2)</f>
        <v>0</v>
      </c>
      <c r="AD173" s="106">
        <f t="shared" si="778"/>
        <v>0</v>
      </c>
      <c r="AE173" s="106">
        <f t="shared" si="778"/>
        <v>0</v>
      </c>
      <c r="AF173" s="106">
        <f t="shared" si="778"/>
        <v>0</v>
      </c>
      <c r="AG173" s="106">
        <f t="shared" si="778"/>
        <v>0</v>
      </c>
      <c r="AH173" s="106">
        <f t="shared" si="778"/>
        <v>0</v>
      </c>
      <c r="AI173" s="106">
        <f t="shared" si="778"/>
        <v>0</v>
      </c>
      <c r="AJ173" s="106">
        <f t="shared" si="778"/>
        <v>0</v>
      </c>
      <c r="AK173" s="106">
        <f t="shared" si="778"/>
        <v>0</v>
      </c>
      <c r="AL173" s="106">
        <f t="shared" si="778"/>
        <v>0</v>
      </c>
      <c r="AM173" s="106">
        <f t="shared" si="21"/>
        <v>0</v>
      </c>
      <c r="AO173" s="106">
        <f t="shared" ref="AO173:AX173" si="779">IF(R172&gt;0,IF((R172+AC173)&lt;E$10,R172+AC173,E$10),0)</f>
        <v>0</v>
      </c>
      <c r="AP173" s="106">
        <f t="shared" si="779"/>
        <v>0</v>
      </c>
      <c r="AQ173" s="106">
        <f t="shared" si="779"/>
        <v>0</v>
      </c>
      <c r="AR173" s="106">
        <f t="shared" si="779"/>
        <v>0</v>
      </c>
      <c r="AS173" s="106">
        <f t="shared" si="779"/>
        <v>0</v>
      </c>
      <c r="AT173" s="106">
        <f t="shared" si="779"/>
        <v>0</v>
      </c>
      <c r="AU173" s="106">
        <f t="shared" si="779"/>
        <v>0</v>
      </c>
      <c r="AV173" s="106">
        <f t="shared" si="779"/>
        <v>0</v>
      </c>
      <c r="AW173" s="106">
        <f t="shared" si="779"/>
        <v>0</v>
      </c>
      <c r="AX173" s="106">
        <f t="shared" si="779"/>
        <v>0</v>
      </c>
      <c r="AY173" s="106">
        <f t="shared" si="23"/>
        <v>0</v>
      </c>
      <c r="BA173" s="108">
        <f t="shared" si="24"/>
        <v>0</v>
      </c>
      <c r="BB173" s="106">
        <f t="shared" ref="BB173:BJ173" si="780">IF(S172&lt;=0,0,IF($C173&lt;=SUM($BA173:BA173),0,IF(AP173+$C173-SUM($BA173:BA173)&gt;S172+AD173,S172+AD173-AP173,$C173-SUM($BA173:BA173))))</f>
        <v>0</v>
      </c>
      <c r="BC173" s="106">
        <f t="shared" si="780"/>
        <v>0</v>
      </c>
      <c r="BD173" s="106">
        <f t="shared" si="780"/>
        <v>0</v>
      </c>
      <c r="BE173" s="106">
        <f t="shared" si="780"/>
        <v>0</v>
      </c>
      <c r="BF173" s="106">
        <f t="shared" si="780"/>
        <v>0</v>
      </c>
      <c r="BG173" s="106">
        <f t="shared" si="780"/>
        <v>0</v>
      </c>
      <c r="BH173" s="106">
        <f t="shared" si="780"/>
        <v>0</v>
      </c>
      <c r="BI173" s="106">
        <f t="shared" si="780"/>
        <v>0</v>
      </c>
      <c r="BJ173" s="106">
        <f t="shared" si="780"/>
        <v>0</v>
      </c>
    </row>
    <row r="174" ht="11.25" customHeight="1">
      <c r="A174" s="102" t="str">
        <f t="shared" si="16"/>
        <v/>
      </c>
      <c r="B174" s="103" t="str">
        <f t="shared" si="17"/>
        <v>#N/A</v>
      </c>
      <c r="C174" s="104" t="str">
        <f>IF(A174="","",IF(snowball,IF(($E$5-AY174)&lt;0,0,$E$5-AY174),0)+D174)</f>
        <v/>
      </c>
      <c r="D174" s="105"/>
      <c r="E174" s="106">
        <f t="shared" ref="E174:N174" si="781">AO174+BA174</f>
        <v>0</v>
      </c>
      <c r="F174" s="106">
        <f t="shared" si="781"/>
        <v>0</v>
      </c>
      <c r="G174" s="106">
        <f t="shared" si="781"/>
        <v>0</v>
      </c>
      <c r="H174" s="106">
        <f t="shared" si="781"/>
        <v>0</v>
      </c>
      <c r="I174" s="106">
        <f t="shared" si="781"/>
        <v>0</v>
      </c>
      <c r="J174" s="106">
        <f t="shared" si="781"/>
        <v>0</v>
      </c>
      <c r="K174" s="106">
        <f t="shared" si="781"/>
        <v>0</v>
      </c>
      <c r="L174" s="106">
        <f t="shared" si="781"/>
        <v>0</v>
      </c>
      <c r="M174" s="106">
        <f t="shared" si="781"/>
        <v>0</v>
      </c>
      <c r="N174" s="106">
        <f t="shared" si="781"/>
        <v>0</v>
      </c>
      <c r="P174" s="107">
        <f t="shared" si="11"/>
        <v>0</v>
      </c>
      <c r="R174" s="106">
        <f t="shared" ref="R174:AA174" si="782">IF(E$8=0,0,ROUND(R173-(E174-AC174),2))</f>
        <v>0</v>
      </c>
      <c r="S174" s="106">
        <f t="shared" si="782"/>
        <v>0</v>
      </c>
      <c r="T174" s="106">
        <f t="shared" si="782"/>
        <v>0</v>
      </c>
      <c r="U174" s="106">
        <f t="shared" si="782"/>
        <v>0</v>
      </c>
      <c r="V174" s="106">
        <f t="shared" si="782"/>
        <v>0</v>
      </c>
      <c r="W174" s="106">
        <f t="shared" si="782"/>
        <v>0</v>
      </c>
      <c r="X174" s="106">
        <f t="shared" si="782"/>
        <v>0</v>
      </c>
      <c r="Y174" s="106">
        <f t="shared" si="782"/>
        <v>0</v>
      </c>
      <c r="Z174" s="106">
        <f t="shared" si="782"/>
        <v>0</v>
      </c>
      <c r="AA174" s="106">
        <f t="shared" si="782"/>
        <v>0</v>
      </c>
      <c r="AC174" s="106">
        <f t="shared" ref="AC174:AL174" si="783">ROUND(R173*E$9/12,2)</f>
        <v>0</v>
      </c>
      <c r="AD174" s="106">
        <f t="shared" si="783"/>
        <v>0</v>
      </c>
      <c r="AE174" s="106">
        <f t="shared" si="783"/>
        <v>0</v>
      </c>
      <c r="AF174" s="106">
        <f t="shared" si="783"/>
        <v>0</v>
      </c>
      <c r="AG174" s="106">
        <f t="shared" si="783"/>
        <v>0</v>
      </c>
      <c r="AH174" s="106">
        <f t="shared" si="783"/>
        <v>0</v>
      </c>
      <c r="AI174" s="106">
        <f t="shared" si="783"/>
        <v>0</v>
      </c>
      <c r="AJ174" s="106">
        <f t="shared" si="783"/>
        <v>0</v>
      </c>
      <c r="AK174" s="106">
        <f t="shared" si="783"/>
        <v>0</v>
      </c>
      <c r="AL174" s="106">
        <f t="shared" si="783"/>
        <v>0</v>
      </c>
      <c r="AM174" s="106">
        <f t="shared" si="21"/>
        <v>0</v>
      </c>
      <c r="AO174" s="106">
        <f t="shared" ref="AO174:AX174" si="784">IF(R173&gt;0,IF((R173+AC174)&lt;E$10,R173+AC174,E$10),0)</f>
        <v>0</v>
      </c>
      <c r="AP174" s="106">
        <f t="shared" si="784"/>
        <v>0</v>
      </c>
      <c r="AQ174" s="106">
        <f t="shared" si="784"/>
        <v>0</v>
      </c>
      <c r="AR174" s="106">
        <f t="shared" si="784"/>
        <v>0</v>
      </c>
      <c r="AS174" s="106">
        <f t="shared" si="784"/>
        <v>0</v>
      </c>
      <c r="AT174" s="106">
        <f t="shared" si="784"/>
        <v>0</v>
      </c>
      <c r="AU174" s="106">
        <f t="shared" si="784"/>
        <v>0</v>
      </c>
      <c r="AV174" s="106">
        <f t="shared" si="784"/>
        <v>0</v>
      </c>
      <c r="AW174" s="106">
        <f t="shared" si="784"/>
        <v>0</v>
      </c>
      <c r="AX174" s="106">
        <f t="shared" si="784"/>
        <v>0</v>
      </c>
      <c r="AY174" s="106">
        <f t="shared" si="23"/>
        <v>0</v>
      </c>
      <c r="BA174" s="108">
        <f t="shared" si="24"/>
        <v>0</v>
      </c>
      <c r="BB174" s="106">
        <f t="shared" ref="BB174:BJ174" si="785">IF(S173&lt;=0,0,IF($C174&lt;=SUM($BA174:BA174),0,IF(AP174+$C174-SUM($BA174:BA174)&gt;S173+AD174,S173+AD174-AP174,$C174-SUM($BA174:BA174))))</f>
        <v>0</v>
      </c>
      <c r="BC174" s="106">
        <f t="shared" si="785"/>
        <v>0</v>
      </c>
      <c r="BD174" s="106">
        <f t="shared" si="785"/>
        <v>0</v>
      </c>
      <c r="BE174" s="106">
        <f t="shared" si="785"/>
        <v>0</v>
      </c>
      <c r="BF174" s="106">
        <f t="shared" si="785"/>
        <v>0</v>
      </c>
      <c r="BG174" s="106">
        <f t="shared" si="785"/>
        <v>0</v>
      </c>
      <c r="BH174" s="106">
        <f t="shared" si="785"/>
        <v>0</v>
      </c>
      <c r="BI174" s="106">
        <f t="shared" si="785"/>
        <v>0</v>
      </c>
      <c r="BJ174" s="106">
        <f t="shared" si="785"/>
        <v>0</v>
      </c>
    </row>
    <row r="175" ht="11.25" customHeight="1">
      <c r="A175" s="102" t="str">
        <f t="shared" si="16"/>
        <v/>
      </c>
      <c r="B175" s="103" t="str">
        <f t="shared" si="17"/>
        <v>#N/A</v>
      </c>
      <c r="C175" s="104" t="str">
        <f>IF(A175="","",IF(snowball,IF(($E$5-AY175)&lt;0,0,$E$5-AY175),0)+D175)</f>
        <v/>
      </c>
      <c r="D175" s="105"/>
      <c r="E175" s="106">
        <f t="shared" ref="E175:N175" si="786">AO175+BA175</f>
        <v>0</v>
      </c>
      <c r="F175" s="106">
        <f t="shared" si="786"/>
        <v>0</v>
      </c>
      <c r="G175" s="106">
        <f t="shared" si="786"/>
        <v>0</v>
      </c>
      <c r="H175" s="106">
        <f t="shared" si="786"/>
        <v>0</v>
      </c>
      <c r="I175" s="106">
        <f t="shared" si="786"/>
        <v>0</v>
      </c>
      <c r="J175" s="106">
        <f t="shared" si="786"/>
        <v>0</v>
      </c>
      <c r="K175" s="106">
        <f t="shared" si="786"/>
        <v>0</v>
      </c>
      <c r="L175" s="106">
        <f t="shared" si="786"/>
        <v>0</v>
      </c>
      <c r="M175" s="106">
        <f t="shared" si="786"/>
        <v>0</v>
      </c>
      <c r="N175" s="106">
        <f t="shared" si="786"/>
        <v>0</v>
      </c>
      <c r="P175" s="107">
        <f t="shared" si="11"/>
        <v>0</v>
      </c>
      <c r="R175" s="106">
        <f t="shared" ref="R175:AA175" si="787">IF(E$8=0,0,ROUND(R174-(E175-AC175),2))</f>
        <v>0</v>
      </c>
      <c r="S175" s="106">
        <f t="shared" si="787"/>
        <v>0</v>
      </c>
      <c r="T175" s="106">
        <f t="shared" si="787"/>
        <v>0</v>
      </c>
      <c r="U175" s="106">
        <f t="shared" si="787"/>
        <v>0</v>
      </c>
      <c r="V175" s="106">
        <f t="shared" si="787"/>
        <v>0</v>
      </c>
      <c r="W175" s="106">
        <f t="shared" si="787"/>
        <v>0</v>
      </c>
      <c r="X175" s="106">
        <f t="shared" si="787"/>
        <v>0</v>
      </c>
      <c r="Y175" s="106">
        <f t="shared" si="787"/>
        <v>0</v>
      </c>
      <c r="Z175" s="106">
        <f t="shared" si="787"/>
        <v>0</v>
      </c>
      <c r="AA175" s="106">
        <f t="shared" si="787"/>
        <v>0</v>
      </c>
      <c r="AC175" s="106">
        <f t="shared" ref="AC175:AL175" si="788">ROUND(R174*E$9/12,2)</f>
        <v>0</v>
      </c>
      <c r="AD175" s="106">
        <f t="shared" si="788"/>
        <v>0</v>
      </c>
      <c r="AE175" s="106">
        <f t="shared" si="788"/>
        <v>0</v>
      </c>
      <c r="AF175" s="106">
        <f t="shared" si="788"/>
        <v>0</v>
      </c>
      <c r="AG175" s="106">
        <f t="shared" si="788"/>
        <v>0</v>
      </c>
      <c r="AH175" s="106">
        <f t="shared" si="788"/>
        <v>0</v>
      </c>
      <c r="AI175" s="106">
        <f t="shared" si="788"/>
        <v>0</v>
      </c>
      <c r="AJ175" s="106">
        <f t="shared" si="788"/>
        <v>0</v>
      </c>
      <c r="AK175" s="106">
        <f t="shared" si="788"/>
        <v>0</v>
      </c>
      <c r="AL175" s="106">
        <f t="shared" si="788"/>
        <v>0</v>
      </c>
      <c r="AM175" s="106">
        <f t="shared" si="21"/>
        <v>0</v>
      </c>
      <c r="AO175" s="106">
        <f t="shared" ref="AO175:AX175" si="789">IF(R174&gt;0,IF((R174+AC175)&lt;E$10,R174+AC175,E$10),0)</f>
        <v>0</v>
      </c>
      <c r="AP175" s="106">
        <f t="shared" si="789"/>
        <v>0</v>
      </c>
      <c r="AQ175" s="106">
        <f t="shared" si="789"/>
        <v>0</v>
      </c>
      <c r="AR175" s="106">
        <f t="shared" si="789"/>
        <v>0</v>
      </c>
      <c r="AS175" s="106">
        <f t="shared" si="789"/>
        <v>0</v>
      </c>
      <c r="AT175" s="106">
        <f t="shared" si="789"/>
        <v>0</v>
      </c>
      <c r="AU175" s="106">
        <f t="shared" si="789"/>
        <v>0</v>
      </c>
      <c r="AV175" s="106">
        <f t="shared" si="789"/>
        <v>0</v>
      </c>
      <c r="AW175" s="106">
        <f t="shared" si="789"/>
        <v>0</v>
      </c>
      <c r="AX175" s="106">
        <f t="shared" si="789"/>
        <v>0</v>
      </c>
      <c r="AY175" s="106">
        <f t="shared" si="23"/>
        <v>0</v>
      </c>
      <c r="BA175" s="108">
        <f t="shared" si="24"/>
        <v>0</v>
      </c>
      <c r="BB175" s="106">
        <f t="shared" ref="BB175:BJ175" si="790">IF(S174&lt;=0,0,IF($C175&lt;=SUM($BA175:BA175),0,IF(AP175+$C175-SUM($BA175:BA175)&gt;S174+AD175,S174+AD175-AP175,$C175-SUM($BA175:BA175))))</f>
        <v>0</v>
      </c>
      <c r="BC175" s="106">
        <f t="shared" si="790"/>
        <v>0</v>
      </c>
      <c r="BD175" s="106">
        <f t="shared" si="790"/>
        <v>0</v>
      </c>
      <c r="BE175" s="106">
        <f t="shared" si="790"/>
        <v>0</v>
      </c>
      <c r="BF175" s="106">
        <f t="shared" si="790"/>
        <v>0</v>
      </c>
      <c r="BG175" s="106">
        <f t="shared" si="790"/>
        <v>0</v>
      </c>
      <c r="BH175" s="106">
        <f t="shared" si="790"/>
        <v>0</v>
      </c>
      <c r="BI175" s="106">
        <f t="shared" si="790"/>
        <v>0</v>
      </c>
      <c r="BJ175" s="106">
        <f t="shared" si="790"/>
        <v>0</v>
      </c>
    </row>
    <row r="176" ht="11.25" customHeight="1">
      <c r="A176" s="102" t="str">
        <f t="shared" si="16"/>
        <v/>
      </c>
      <c r="B176" s="103" t="str">
        <f t="shared" si="17"/>
        <v>#N/A</v>
      </c>
      <c r="C176" s="104" t="str">
        <f>IF(A176="","",IF(snowball,IF(($E$5-AY176)&lt;0,0,$E$5-AY176),0)+D176)</f>
        <v/>
      </c>
      <c r="D176" s="105"/>
      <c r="E176" s="106">
        <f t="shared" ref="E176:N176" si="791">AO176+BA176</f>
        <v>0</v>
      </c>
      <c r="F176" s="106">
        <f t="shared" si="791"/>
        <v>0</v>
      </c>
      <c r="G176" s="106">
        <f t="shared" si="791"/>
        <v>0</v>
      </c>
      <c r="H176" s="106">
        <f t="shared" si="791"/>
        <v>0</v>
      </c>
      <c r="I176" s="106">
        <f t="shared" si="791"/>
        <v>0</v>
      </c>
      <c r="J176" s="106">
        <f t="shared" si="791"/>
        <v>0</v>
      </c>
      <c r="K176" s="106">
        <f t="shared" si="791"/>
        <v>0</v>
      </c>
      <c r="L176" s="106">
        <f t="shared" si="791"/>
        <v>0</v>
      </c>
      <c r="M176" s="106">
        <f t="shared" si="791"/>
        <v>0</v>
      </c>
      <c r="N176" s="106">
        <f t="shared" si="791"/>
        <v>0</v>
      </c>
      <c r="P176" s="107">
        <f t="shared" si="11"/>
        <v>0</v>
      </c>
      <c r="R176" s="106">
        <f t="shared" ref="R176:AA176" si="792">IF(E$8=0,0,ROUND(R175-(E176-AC176),2))</f>
        <v>0</v>
      </c>
      <c r="S176" s="106">
        <f t="shared" si="792"/>
        <v>0</v>
      </c>
      <c r="T176" s="106">
        <f t="shared" si="792"/>
        <v>0</v>
      </c>
      <c r="U176" s="106">
        <f t="shared" si="792"/>
        <v>0</v>
      </c>
      <c r="V176" s="106">
        <f t="shared" si="792"/>
        <v>0</v>
      </c>
      <c r="W176" s="106">
        <f t="shared" si="792"/>
        <v>0</v>
      </c>
      <c r="X176" s="106">
        <f t="shared" si="792"/>
        <v>0</v>
      </c>
      <c r="Y176" s="106">
        <f t="shared" si="792"/>
        <v>0</v>
      </c>
      <c r="Z176" s="106">
        <f t="shared" si="792"/>
        <v>0</v>
      </c>
      <c r="AA176" s="106">
        <f t="shared" si="792"/>
        <v>0</v>
      </c>
      <c r="AC176" s="106">
        <f t="shared" ref="AC176:AL176" si="793">ROUND(R175*E$9/12,2)</f>
        <v>0</v>
      </c>
      <c r="AD176" s="106">
        <f t="shared" si="793"/>
        <v>0</v>
      </c>
      <c r="AE176" s="106">
        <f t="shared" si="793"/>
        <v>0</v>
      </c>
      <c r="AF176" s="106">
        <f t="shared" si="793"/>
        <v>0</v>
      </c>
      <c r="AG176" s="106">
        <f t="shared" si="793"/>
        <v>0</v>
      </c>
      <c r="AH176" s="106">
        <f t="shared" si="793"/>
        <v>0</v>
      </c>
      <c r="AI176" s="106">
        <f t="shared" si="793"/>
        <v>0</v>
      </c>
      <c r="AJ176" s="106">
        <f t="shared" si="793"/>
        <v>0</v>
      </c>
      <c r="AK176" s="106">
        <f t="shared" si="793"/>
        <v>0</v>
      </c>
      <c r="AL176" s="106">
        <f t="shared" si="793"/>
        <v>0</v>
      </c>
      <c r="AM176" s="106">
        <f t="shared" si="21"/>
        <v>0</v>
      </c>
      <c r="AO176" s="106">
        <f t="shared" ref="AO176:AX176" si="794">IF(R175&gt;0,IF((R175+AC176)&lt;E$10,R175+AC176,E$10),0)</f>
        <v>0</v>
      </c>
      <c r="AP176" s="106">
        <f t="shared" si="794"/>
        <v>0</v>
      </c>
      <c r="AQ176" s="106">
        <f t="shared" si="794"/>
        <v>0</v>
      </c>
      <c r="AR176" s="106">
        <f t="shared" si="794"/>
        <v>0</v>
      </c>
      <c r="AS176" s="106">
        <f t="shared" si="794"/>
        <v>0</v>
      </c>
      <c r="AT176" s="106">
        <f t="shared" si="794"/>
        <v>0</v>
      </c>
      <c r="AU176" s="106">
        <f t="shared" si="794"/>
        <v>0</v>
      </c>
      <c r="AV176" s="106">
        <f t="shared" si="794"/>
        <v>0</v>
      </c>
      <c r="AW176" s="106">
        <f t="shared" si="794"/>
        <v>0</v>
      </c>
      <c r="AX176" s="106">
        <f t="shared" si="794"/>
        <v>0</v>
      </c>
      <c r="AY176" s="106">
        <f t="shared" si="23"/>
        <v>0</v>
      </c>
      <c r="BA176" s="108">
        <f t="shared" si="24"/>
        <v>0</v>
      </c>
      <c r="BB176" s="106">
        <f t="shared" ref="BB176:BJ176" si="795">IF(S175&lt;=0,0,IF($C176&lt;=SUM($BA176:BA176),0,IF(AP176+$C176-SUM($BA176:BA176)&gt;S175+AD176,S175+AD176-AP176,$C176-SUM($BA176:BA176))))</f>
        <v>0</v>
      </c>
      <c r="BC176" s="106">
        <f t="shared" si="795"/>
        <v>0</v>
      </c>
      <c r="BD176" s="106">
        <f t="shared" si="795"/>
        <v>0</v>
      </c>
      <c r="BE176" s="106">
        <f t="shared" si="795"/>
        <v>0</v>
      </c>
      <c r="BF176" s="106">
        <f t="shared" si="795"/>
        <v>0</v>
      </c>
      <c r="BG176" s="106">
        <f t="shared" si="795"/>
        <v>0</v>
      </c>
      <c r="BH176" s="106">
        <f t="shared" si="795"/>
        <v>0</v>
      </c>
      <c r="BI176" s="106">
        <f t="shared" si="795"/>
        <v>0</v>
      </c>
      <c r="BJ176" s="106">
        <f t="shared" si="795"/>
        <v>0</v>
      </c>
    </row>
    <row r="177" ht="11.25" customHeight="1">
      <c r="A177" s="102" t="str">
        <f t="shared" si="16"/>
        <v/>
      </c>
      <c r="B177" s="103" t="str">
        <f t="shared" si="17"/>
        <v>#N/A</v>
      </c>
      <c r="C177" s="104" t="str">
        <f>IF(A177="","",IF(snowball,IF(($E$5-AY177)&lt;0,0,$E$5-AY177),0)+D177)</f>
        <v/>
      </c>
      <c r="D177" s="105"/>
      <c r="E177" s="106">
        <f t="shared" ref="E177:N177" si="796">AO177+BA177</f>
        <v>0</v>
      </c>
      <c r="F177" s="106">
        <f t="shared" si="796"/>
        <v>0</v>
      </c>
      <c r="G177" s="106">
        <f t="shared" si="796"/>
        <v>0</v>
      </c>
      <c r="H177" s="106">
        <f t="shared" si="796"/>
        <v>0</v>
      </c>
      <c r="I177" s="106">
        <f t="shared" si="796"/>
        <v>0</v>
      </c>
      <c r="J177" s="106">
        <f t="shared" si="796"/>
        <v>0</v>
      </c>
      <c r="K177" s="106">
        <f t="shared" si="796"/>
        <v>0</v>
      </c>
      <c r="L177" s="106">
        <f t="shared" si="796"/>
        <v>0</v>
      </c>
      <c r="M177" s="106">
        <f t="shared" si="796"/>
        <v>0</v>
      </c>
      <c r="N177" s="106">
        <f t="shared" si="796"/>
        <v>0</v>
      </c>
      <c r="P177" s="107">
        <f t="shared" si="11"/>
        <v>0</v>
      </c>
      <c r="R177" s="106">
        <f t="shared" ref="R177:AA177" si="797">IF(E$8=0,0,ROUND(R176-(E177-AC177),2))</f>
        <v>0</v>
      </c>
      <c r="S177" s="106">
        <f t="shared" si="797"/>
        <v>0</v>
      </c>
      <c r="T177" s="106">
        <f t="shared" si="797"/>
        <v>0</v>
      </c>
      <c r="U177" s="106">
        <f t="shared" si="797"/>
        <v>0</v>
      </c>
      <c r="V177" s="106">
        <f t="shared" si="797"/>
        <v>0</v>
      </c>
      <c r="W177" s="106">
        <f t="shared" si="797"/>
        <v>0</v>
      </c>
      <c r="X177" s="106">
        <f t="shared" si="797"/>
        <v>0</v>
      </c>
      <c r="Y177" s="106">
        <f t="shared" si="797"/>
        <v>0</v>
      </c>
      <c r="Z177" s="106">
        <f t="shared" si="797"/>
        <v>0</v>
      </c>
      <c r="AA177" s="106">
        <f t="shared" si="797"/>
        <v>0</v>
      </c>
      <c r="AC177" s="106">
        <f t="shared" ref="AC177:AL177" si="798">ROUND(R176*E$9/12,2)</f>
        <v>0</v>
      </c>
      <c r="AD177" s="106">
        <f t="shared" si="798"/>
        <v>0</v>
      </c>
      <c r="AE177" s="106">
        <f t="shared" si="798"/>
        <v>0</v>
      </c>
      <c r="AF177" s="106">
        <f t="shared" si="798"/>
        <v>0</v>
      </c>
      <c r="AG177" s="106">
        <f t="shared" si="798"/>
        <v>0</v>
      </c>
      <c r="AH177" s="106">
        <f t="shared" si="798"/>
        <v>0</v>
      </c>
      <c r="AI177" s="106">
        <f t="shared" si="798"/>
        <v>0</v>
      </c>
      <c r="AJ177" s="106">
        <f t="shared" si="798"/>
        <v>0</v>
      </c>
      <c r="AK177" s="106">
        <f t="shared" si="798"/>
        <v>0</v>
      </c>
      <c r="AL177" s="106">
        <f t="shared" si="798"/>
        <v>0</v>
      </c>
      <c r="AM177" s="106">
        <f t="shared" si="21"/>
        <v>0</v>
      </c>
      <c r="AO177" s="106">
        <f t="shared" ref="AO177:AX177" si="799">IF(R176&gt;0,IF((R176+AC177)&lt;E$10,R176+AC177,E$10),0)</f>
        <v>0</v>
      </c>
      <c r="AP177" s="106">
        <f t="shared" si="799"/>
        <v>0</v>
      </c>
      <c r="AQ177" s="106">
        <f t="shared" si="799"/>
        <v>0</v>
      </c>
      <c r="AR177" s="106">
        <f t="shared" si="799"/>
        <v>0</v>
      </c>
      <c r="AS177" s="106">
        <f t="shared" si="799"/>
        <v>0</v>
      </c>
      <c r="AT177" s="106">
        <f t="shared" si="799"/>
        <v>0</v>
      </c>
      <c r="AU177" s="106">
        <f t="shared" si="799"/>
        <v>0</v>
      </c>
      <c r="AV177" s="106">
        <f t="shared" si="799"/>
        <v>0</v>
      </c>
      <c r="AW177" s="106">
        <f t="shared" si="799"/>
        <v>0</v>
      </c>
      <c r="AX177" s="106">
        <f t="shared" si="799"/>
        <v>0</v>
      </c>
      <c r="AY177" s="106">
        <f t="shared" si="23"/>
        <v>0</v>
      </c>
      <c r="BA177" s="108">
        <f t="shared" si="24"/>
        <v>0</v>
      </c>
      <c r="BB177" s="106">
        <f t="shared" ref="BB177:BJ177" si="800">IF(S176&lt;=0,0,IF($C177&lt;=SUM($BA177:BA177),0,IF(AP177+$C177-SUM($BA177:BA177)&gt;S176+AD177,S176+AD177-AP177,$C177-SUM($BA177:BA177))))</f>
        <v>0</v>
      </c>
      <c r="BC177" s="106">
        <f t="shared" si="800"/>
        <v>0</v>
      </c>
      <c r="BD177" s="106">
        <f t="shared" si="800"/>
        <v>0</v>
      </c>
      <c r="BE177" s="106">
        <f t="shared" si="800"/>
        <v>0</v>
      </c>
      <c r="BF177" s="106">
        <f t="shared" si="800"/>
        <v>0</v>
      </c>
      <c r="BG177" s="106">
        <f t="shared" si="800"/>
        <v>0</v>
      </c>
      <c r="BH177" s="106">
        <f t="shared" si="800"/>
        <v>0</v>
      </c>
      <c r="BI177" s="106">
        <f t="shared" si="800"/>
        <v>0</v>
      </c>
      <c r="BJ177" s="106">
        <f t="shared" si="800"/>
        <v>0</v>
      </c>
    </row>
    <row r="178" ht="11.25" customHeight="1">
      <c r="A178" s="102" t="str">
        <f t="shared" si="16"/>
        <v/>
      </c>
      <c r="B178" s="103" t="str">
        <f t="shared" si="17"/>
        <v>#N/A</v>
      </c>
      <c r="C178" s="104" t="str">
        <f>IF(A178="","",IF(snowball,IF(($E$5-AY178)&lt;0,0,$E$5-AY178),0)+D178)</f>
        <v/>
      </c>
      <c r="D178" s="105"/>
      <c r="E178" s="106">
        <f t="shared" ref="E178:N178" si="801">AO178+BA178</f>
        <v>0</v>
      </c>
      <c r="F178" s="106">
        <f t="shared" si="801"/>
        <v>0</v>
      </c>
      <c r="G178" s="106">
        <f t="shared" si="801"/>
        <v>0</v>
      </c>
      <c r="H178" s="106">
        <f t="shared" si="801"/>
        <v>0</v>
      </c>
      <c r="I178" s="106">
        <f t="shared" si="801"/>
        <v>0</v>
      </c>
      <c r="J178" s="106">
        <f t="shared" si="801"/>
        <v>0</v>
      </c>
      <c r="K178" s="106">
        <f t="shared" si="801"/>
        <v>0</v>
      </c>
      <c r="L178" s="106">
        <f t="shared" si="801"/>
        <v>0</v>
      </c>
      <c r="M178" s="106">
        <f t="shared" si="801"/>
        <v>0</v>
      </c>
      <c r="N178" s="106">
        <f t="shared" si="801"/>
        <v>0</v>
      </c>
      <c r="P178" s="107">
        <f t="shared" si="11"/>
        <v>0</v>
      </c>
      <c r="R178" s="106">
        <f t="shared" ref="R178:AA178" si="802">IF(E$8=0,0,ROUND(R177-(E178-AC178),2))</f>
        <v>0</v>
      </c>
      <c r="S178" s="106">
        <f t="shared" si="802"/>
        <v>0</v>
      </c>
      <c r="T178" s="106">
        <f t="shared" si="802"/>
        <v>0</v>
      </c>
      <c r="U178" s="106">
        <f t="shared" si="802"/>
        <v>0</v>
      </c>
      <c r="V178" s="106">
        <f t="shared" si="802"/>
        <v>0</v>
      </c>
      <c r="W178" s="106">
        <f t="shared" si="802"/>
        <v>0</v>
      </c>
      <c r="X178" s="106">
        <f t="shared" si="802"/>
        <v>0</v>
      </c>
      <c r="Y178" s="106">
        <f t="shared" si="802"/>
        <v>0</v>
      </c>
      <c r="Z178" s="106">
        <f t="shared" si="802"/>
        <v>0</v>
      </c>
      <c r="AA178" s="106">
        <f t="shared" si="802"/>
        <v>0</v>
      </c>
      <c r="AC178" s="106">
        <f t="shared" ref="AC178:AL178" si="803">ROUND(R177*E$9/12,2)</f>
        <v>0</v>
      </c>
      <c r="AD178" s="106">
        <f t="shared" si="803"/>
        <v>0</v>
      </c>
      <c r="AE178" s="106">
        <f t="shared" si="803"/>
        <v>0</v>
      </c>
      <c r="AF178" s="106">
        <f t="shared" si="803"/>
        <v>0</v>
      </c>
      <c r="AG178" s="106">
        <f t="shared" si="803"/>
        <v>0</v>
      </c>
      <c r="AH178" s="106">
        <f t="shared" si="803"/>
        <v>0</v>
      </c>
      <c r="AI178" s="106">
        <f t="shared" si="803"/>
        <v>0</v>
      </c>
      <c r="AJ178" s="106">
        <f t="shared" si="803"/>
        <v>0</v>
      </c>
      <c r="AK178" s="106">
        <f t="shared" si="803"/>
        <v>0</v>
      </c>
      <c r="AL178" s="106">
        <f t="shared" si="803"/>
        <v>0</v>
      </c>
      <c r="AM178" s="106">
        <f t="shared" si="21"/>
        <v>0</v>
      </c>
      <c r="AO178" s="106">
        <f t="shared" ref="AO178:AX178" si="804">IF(R177&gt;0,IF((R177+AC178)&lt;E$10,R177+AC178,E$10),0)</f>
        <v>0</v>
      </c>
      <c r="AP178" s="106">
        <f t="shared" si="804"/>
        <v>0</v>
      </c>
      <c r="AQ178" s="106">
        <f t="shared" si="804"/>
        <v>0</v>
      </c>
      <c r="AR178" s="106">
        <f t="shared" si="804"/>
        <v>0</v>
      </c>
      <c r="AS178" s="106">
        <f t="shared" si="804"/>
        <v>0</v>
      </c>
      <c r="AT178" s="106">
        <f t="shared" si="804"/>
        <v>0</v>
      </c>
      <c r="AU178" s="106">
        <f t="shared" si="804"/>
        <v>0</v>
      </c>
      <c r="AV178" s="106">
        <f t="shared" si="804"/>
        <v>0</v>
      </c>
      <c r="AW178" s="106">
        <f t="shared" si="804"/>
        <v>0</v>
      </c>
      <c r="AX178" s="106">
        <f t="shared" si="804"/>
        <v>0</v>
      </c>
      <c r="AY178" s="106">
        <f t="shared" si="23"/>
        <v>0</v>
      </c>
      <c r="BA178" s="108">
        <f t="shared" si="24"/>
        <v>0</v>
      </c>
      <c r="BB178" s="106">
        <f t="shared" ref="BB178:BJ178" si="805">IF(S177&lt;=0,0,IF($C178&lt;=SUM($BA178:BA178),0,IF(AP178+$C178-SUM($BA178:BA178)&gt;S177+AD178,S177+AD178-AP178,$C178-SUM($BA178:BA178))))</f>
        <v>0</v>
      </c>
      <c r="BC178" s="106">
        <f t="shared" si="805"/>
        <v>0</v>
      </c>
      <c r="BD178" s="106">
        <f t="shared" si="805"/>
        <v>0</v>
      </c>
      <c r="BE178" s="106">
        <f t="shared" si="805"/>
        <v>0</v>
      </c>
      <c r="BF178" s="106">
        <f t="shared" si="805"/>
        <v>0</v>
      </c>
      <c r="BG178" s="106">
        <f t="shared" si="805"/>
        <v>0</v>
      </c>
      <c r="BH178" s="106">
        <f t="shared" si="805"/>
        <v>0</v>
      </c>
      <c r="BI178" s="106">
        <f t="shared" si="805"/>
        <v>0</v>
      </c>
      <c r="BJ178" s="106">
        <f t="shared" si="805"/>
        <v>0</v>
      </c>
    </row>
    <row r="179" ht="11.25" customHeight="1">
      <c r="A179" s="102" t="str">
        <f t="shared" si="16"/>
        <v/>
      </c>
      <c r="B179" s="103" t="str">
        <f t="shared" si="17"/>
        <v>#N/A</v>
      </c>
      <c r="C179" s="104" t="str">
        <f>IF(A179="","",IF(snowball,IF(($E$5-AY179)&lt;0,0,$E$5-AY179),0)+D179)</f>
        <v/>
      </c>
      <c r="D179" s="105"/>
      <c r="E179" s="106">
        <f t="shared" ref="E179:N179" si="806">AO179+BA179</f>
        <v>0</v>
      </c>
      <c r="F179" s="106">
        <f t="shared" si="806"/>
        <v>0</v>
      </c>
      <c r="G179" s="106">
        <f t="shared" si="806"/>
        <v>0</v>
      </c>
      <c r="H179" s="106">
        <f t="shared" si="806"/>
        <v>0</v>
      </c>
      <c r="I179" s="106">
        <f t="shared" si="806"/>
        <v>0</v>
      </c>
      <c r="J179" s="106">
        <f t="shared" si="806"/>
        <v>0</v>
      </c>
      <c r="K179" s="106">
        <f t="shared" si="806"/>
        <v>0</v>
      </c>
      <c r="L179" s="106">
        <f t="shared" si="806"/>
        <v>0</v>
      </c>
      <c r="M179" s="106">
        <f t="shared" si="806"/>
        <v>0</v>
      </c>
      <c r="N179" s="106">
        <f t="shared" si="806"/>
        <v>0</v>
      </c>
      <c r="P179" s="107">
        <f t="shared" si="11"/>
        <v>0</v>
      </c>
      <c r="R179" s="106">
        <f t="shared" ref="R179:AA179" si="807">IF(E$8=0,0,ROUND(R178-(E179-AC179),2))</f>
        <v>0</v>
      </c>
      <c r="S179" s="106">
        <f t="shared" si="807"/>
        <v>0</v>
      </c>
      <c r="T179" s="106">
        <f t="shared" si="807"/>
        <v>0</v>
      </c>
      <c r="U179" s="106">
        <f t="shared" si="807"/>
        <v>0</v>
      </c>
      <c r="V179" s="106">
        <f t="shared" si="807"/>
        <v>0</v>
      </c>
      <c r="W179" s="106">
        <f t="shared" si="807"/>
        <v>0</v>
      </c>
      <c r="X179" s="106">
        <f t="shared" si="807"/>
        <v>0</v>
      </c>
      <c r="Y179" s="106">
        <f t="shared" si="807"/>
        <v>0</v>
      </c>
      <c r="Z179" s="106">
        <f t="shared" si="807"/>
        <v>0</v>
      </c>
      <c r="AA179" s="106">
        <f t="shared" si="807"/>
        <v>0</v>
      </c>
      <c r="AC179" s="106">
        <f t="shared" ref="AC179:AL179" si="808">ROUND(R178*E$9/12,2)</f>
        <v>0</v>
      </c>
      <c r="AD179" s="106">
        <f t="shared" si="808"/>
        <v>0</v>
      </c>
      <c r="AE179" s="106">
        <f t="shared" si="808"/>
        <v>0</v>
      </c>
      <c r="AF179" s="106">
        <f t="shared" si="808"/>
        <v>0</v>
      </c>
      <c r="AG179" s="106">
        <f t="shared" si="808"/>
        <v>0</v>
      </c>
      <c r="AH179" s="106">
        <f t="shared" si="808"/>
        <v>0</v>
      </c>
      <c r="AI179" s="106">
        <f t="shared" si="808"/>
        <v>0</v>
      </c>
      <c r="AJ179" s="106">
        <f t="shared" si="808"/>
        <v>0</v>
      </c>
      <c r="AK179" s="106">
        <f t="shared" si="808"/>
        <v>0</v>
      </c>
      <c r="AL179" s="106">
        <f t="shared" si="808"/>
        <v>0</v>
      </c>
      <c r="AM179" s="106">
        <f t="shared" si="21"/>
        <v>0</v>
      </c>
      <c r="AO179" s="106">
        <f t="shared" ref="AO179:AX179" si="809">IF(R178&gt;0,IF((R178+AC179)&lt;E$10,R178+AC179,E$10),0)</f>
        <v>0</v>
      </c>
      <c r="AP179" s="106">
        <f t="shared" si="809"/>
        <v>0</v>
      </c>
      <c r="AQ179" s="106">
        <f t="shared" si="809"/>
        <v>0</v>
      </c>
      <c r="AR179" s="106">
        <f t="shared" si="809"/>
        <v>0</v>
      </c>
      <c r="AS179" s="106">
        <f t="shared" si="809"/>
        <v>0</v>
      </c>
      <c r="AT179" s="106">
        <f t="shared" si="809"/>
        <v>0</v>
      </c>
      <c r="AU179" s="106">
        <f t="shared" si="809"/>
        <v>0</v>
      </c>
      <c r="AV179" s="106">
        <f t="shared" si="809"/>
        <v>0</v>
      </c>
      <c r="AW179" s="106">
        <f t="shared" si="809"/>
        <v>0</v>
      </c>
      <c r="AX179" s="106">
        <f t="shared" si="809"/>
        <v>0</v>
      </c>
      <c r="AY179" s="106">
        <f t="shared" si="23"/>
        <v>0</v>
      </c>
      <c r="BA179" s="108">
        <f t="shared" si="24"/>
        <v>0</v>
      </c>
      <c r="BB179" s="106">
        <f t="shared" ref="BB179:BJ179" si="810">IF(S178&lt;=0,0,IF($C179&lt;=SUM($BA179:BA179),0,IF(AP179+$C179-SUM($BA179:BA179)&gt;S178+AD179,S178+AD179-AP179,$C179-SUM($BA179:BA179))))</f>
        <v>0</v>
      </c>
      <c r="BC179" s="106">
        <f t="shared" si="810"/>
        <v>0</v>
      </c>
      <c r="BD179" s="106">
        <f t="shared" si="810"/>
        <v>0</v>
      </c>
      <c r="BE179" s="106">
        <f t="shared" si="810"/>
        <v>0</v>
      </c>
      <c r="BF179" s="106">
        <f t="shared" si="810"/>
        <v>0</v>
      </c>
      <c r="BG179" s="106">
        <f t="shared" si="810"/>
        <v>0</v>
      </c>
      <c r="BH179" s="106">
        <f t="shared" si="810"/>
        <v>0</v>
      </c>
      <c r="BI179" s="106">
        <f t="shared" si="810"/>
        <v>0</v>
      </c>
      <c r="BJ179" s="106">
        <f t="shared" si="810"/>
        <v>0</v>
      </c>
    </row>
    <row r="180" ht="11.25" customHeight="1">
      <c r="A180" s="102" t="str">
        <f t="shared" si="16"/>
        <v/>
      </c>
      <c r="B180" s="103" t="str">
        <f t="shared" si="17"/>
        <v>#N/A</v>
      </c>
      <c r="C180" s="104" t="str">
        <f>IF(A180="","",IF(snowball,IF(($E$5-AY180)&lt;0,0,$E$5-AY180),0)+D180)</f>
        <v/>
      </c>
      <c r="D180" s="105"/>
      <c r="E180" s="106">
        <f t="shared" ref="E180:N180" si="811">AO180+BA180</f>
        <v>0</v>
      </c>
      <c r="F180" s="106">
        <f t="shared" si="811"/>
        <v>0</v>
      </c>
      <c r="G180" s="106">
        <f t="shared" si="811"/>
        <v>0</v>
      </c>
      <c r="H180" s="106">
        <f t="shared" si="811"/>
        <v>0</v>
      </c>
      <c r="I180" s="106">
        <f t="shared" si="811"/>
        <v>0</v>
      </c>
      <c r="J180" s="106">
        <f t="shared" si="811"/>
        <v>0</v>
      </c>
      <c r="K180" s="106">
        <f t="shared" si="811"/>
        <v>0</v>
      </c>
      <c r="L180" s="106">
        <f t="shared" si="811"/>
        <v>0</v>
      </c>
      <c r="M180" s="106">
        <f t="shared" si="811"/>
        <v>0</v>
      </c>
      <c r="N180" s="106">
        <f t="shared" si="811"/>
        <v>0</v>
      </c>
      <c r="P180" s="107">
        <f t="shared" si="11"/>
        <v>0</v>
      </c>
      <c r="R180" s="106">
        <f t="shared" ref="R180:AA180" si="812">IF(E$8=0,0,ROUND(R179-(E180-AC180),2))</f>
        <v>0</v>
      </c>
      <c r="S180" s="106">
        <f t="shared" si="812"/>
        <v>0</v>
      </c>
      <c r="T180" s="106">
        <f t="shared" si="812"/>
        <v>0</v>
      </c>
      <c r="U180" s="106">
        <f t="shared" si="812"/>
        <v>0</v>
      </c>
      <c r="V180" s="106">
        <f t="shared" si="812"/>
        <v>0</v>
      </c>
      <c r="W180" s="106">
        <f t="shared" si="812"/>
        <v>0</v>
      </c>
      <c r="X180" s="106">
        <f t="shared" si="812"/>
        <v>0</v>
      </c>
      <c r="Y180" s="106">
        <f t="shared" si="812"/>
        <v>0</v>
      </c>
      <c r="Z180" s="106">
        <f t="shared" si="812"/>
        <v>0</v>
      </c>
      <c r="AA180" s="106">
        <f t="shared" si="812"/>
        <v>0</v>
      </c>
      <c r="AC180" s="106">
        <f t="shared" ref="AC180:AL180" si="813">ROUND(R179*E$9/12,2)</f>
        <v>0</v>
      </c>
      <c r="AD180" s="106">
        <f t="shared" si="813"/>
        <v>0</v>
      </c>
      <c r="AE180" s="106">
        <f t="shared" si="813"/>
        <v>0</v>
      </c>
      <c r="AF180" s="106">
        <f t="shared" si="813"/>
        <v>0</v>
      </c>
      <c r="AG180" s="106">
        <f t="shared" si="813"/>
        <v>0</v>
      </c>
      <c r="AH180" s="106">
        <f t="shared" si="813"/>
        <v>0</v>
      </c>
      <c r="AI180" s="106">
        <f t="shared" si="813"/>
        <v>0</v>
      </c>
      <c r="AJ180" s="106">
        <f t="shared" si="813"/>
        <v>0</v>
      </c>
      <c r="AK180" s="106">
        <f t="shared" si="813"/>
        <v>0</v>
      </c>
      <c r="AL180" s="106">
        <f t="shared" si="813"/>
        <v>0</v>
      </c>
      <c r="AM180" s="106">
        <f t="shared" si="21"/>
        <v>0</v>
      </c>
      <c r="AO180" s="106">
        <f t="shared" ref="AO180:AX180" si="814">IF(R179&gt;0,IF((R179+AC180)&lt;E$10,R179+AC180,E$10),0)</f>
        <v>0</v>
      </c>
      <c r="AP180" s="106">
        <f t="shared" si="814"/>
        <v>0</v>
      </c>
      <c r="AQ180" s="106">
        <f t="shared" si="814"/>
        <v>0</v>
      </c>
      <c r="AR180" s="106">
        <f t="shared" si="814"/>
        <v>0</v>
      </c>
      <c r="AS180" s="106">
        <f t="shared" si="814"/>
        <v>0</v>
      </c>
      <c r="AT180" s="106">
        <f t="shared" si="814"/>
        <v>0</v>
      </c>
      <c r="AU180" s="106">
        <f t="shared" si="814"/>
        <v>0</v>
      </c>
      <c r="AV180" s="106">
        <f t="shared" si="814"/>
        <v>0</v>
      </c>
      <c r="AW180" s="106">
        <f t="shared" si="814"/>
        <v>0</v>
      </c>
      <c r="AX180" s="106">
        <f t="shared" si="814"/>
        <v>0</v>
      </c>
      <c r="AY180" s="106">
        <f t="shared" si="23"/>
        <v>0</v>
      </c>
      <c r="BA180" s="108">
        <f t="shared" si="24"/>
        <v>0</v>
      </c>
      <c r="BB180" s="106">
        <f t="shared" ref="BB180:BJ180" si="815">IF(S179&lt;=0,0,IF($C180&lt;=SUM($BA180:BA180),0,IF(AP180+$C180-SUM($BA180:BA180)&gt;S179+AD180,S179+AD180-AP180,$C180-SUM($BA180:BA180))))</f>
        <v>0</v>
      </c>
      <c r="BC180" s="106">
        <f t="shared" si="815"/>
        <v>0</v>
      </c>
      <c r="BD180" s="106">
        <f t="shared" si="815"/>
        <v>0</v>
      </c>
      <c r="BE180" s="106">
        <f t="shared" si="815"/>
        <v>0</v>
      </c>
      <c r="BF180" s="106">
        <f t="shared" si="815"/>
        <v>0</v>
      </c>
      <c r="BG180" s="106">
        <f t="shared" si="815"/>
        <v>0</v>
      </c>
      <c r="BH180" s="106">
        <f t="shared" si="815"/>
        <v>0</v>
      </c>
      <c r="BI180" s="106">
        <f t="shared" si="815"/>
        <v>0</v>
      </c>
      <c r="BJ180" s="106">
        <f t="shared" si="815"/>
        <v>0</v>
      </c>
    </row>
    <row r="181" ht="11.25" customHeight="1">
      <c r="A181" s="102" t="str">
        <f t="shared" si="16"/>
        <v/>
      </c>
      <c r="B181" s="103" t="str">
        <f t="shared" si="17"/>
        <v>#N/A</v>
      </c>
      <c r="C181" s="104" t="str">
        <f>IF(A181="","",IF(snowball,IF(($E$5-AY181)&lt;0,0,$E$5-AY181),0)+D181)</f>
        <v/>
      </c>
      <c r="D181" s="105"/>
      <c r="E181" s="106">
        <f t="shared" ref="E181:N181" si="816">AO181+BA181</f>
        <v>0</v>
      </c>
      <c r="F181" s="106">
        <f t="shared" si="816"/>
        <v>0</v>
      </c>
      <c r="G181" s="106">
        <f t="shared" si="816"/>
        <v>0</v>
      </c>
      <c r="H181" s="106">
        <f t="shared" si="816"/>
        <v>0</v>
      </c>
      <c r="I181" s="106">
        <f t="shared" si="816"/>
        <v>0</v>
      </c>
      <c r="J181" s="106">
        <f t="shared" si="816"/>
        <v>0</v>
      </c>
      <c r="K181" s="106">
        <f t="shared" si="816"/>
        <v>0</v>
      </c>
      <c r="L181" s="106">
        <f t="shared" si="816"/>
        <v>0</v>
      </c>
      <c r="M181" s="106">
        <f t="shared" si="816"/>
        <v>0</v>
      </c>
      <c r="N181" s="106">
        <f t="shared" si="816"/>
        <v>0</v>
      </c>
      <c r="P181" s="107">
        <f t="shared" si="11"/>
        <v>0</v>
      </c>
      <c r="R181" s="106">
        <f t="shared" ref="R181:AA181" si="817">IF(E$8=0,0,ROUND(R180-(E181-AC181),2))</f>
        <v>0</v>
      </c>
      <c r="S181" s="106">
        <f t="shared" si="817"/>
        <v>0</v>
      </c>
      <c r="T181" s="106">
        <f t="shared" si="817"/>
        <v>0</v>
      </c>
      <c r="U181" s="106">
        <f t="shared" si="817"/>
        <v>0</v>
      </c>
      <c r="V181" s="106">
        <f t="shared" si="817"/>
        <v>0</v>
      </c>
      <c r="W181" s="106">
        <f t="shared" si="817"/>
        <v>0</v>
      </c>
      <c r="X181" s="106">
        <f t="shared" si="817"/>
        <v>0</v>
      </c>
      <c r="Y181" s="106">
        <f t="shared" si="817"/>
        <v>0</v>
      </c>
      <c r="Z181" s="106">
        <f t="shared" si="817"/>
        <v>0</v>
      </c>
      <c r="AA181" s="106">
        <f t="shared" si="817"/>
        <v>0</v>
      </c>
      <c r="AC181" s="106">
        <f t="shared" ref="AC181:AL181" si="818">ROUND(R180*E$9/12,2)</f>
        <v>0</v>
      </c>
      <c r="AD181" s="106">
        <f t="shared" si="818"/>
        <v>0</v>
      </c>
      <c r="AE181" s="106">
        <f t="shared" si="818"/>
        <v>0</v>
      </c>
      <c r="AF181" s="106">
        <f t="shared" si="818"/>
        <v>0</v>
      </c>
      <c r="AG181" s="106">
        <f t="shared" si="818"/>
        <v>0</v>
      </c>
      <c r="AH181" s="106">
        <f t="shared" si="818"/>
        <v>0</v>
      </c>
      <c r="AI181" s="106">
        <f t="shared" si="818"/>
        <v>0</v>
      </c>
      <c r="AJ181" s="106">
        <f t="shared" si="818"/>
        <v>0</v>
      </c>
      <c r="AK181" s="106">
        <f t="shared" si="818"/>
        <v>0</v>
      </c>
      <c r="AL181" s="106">
        <f t="shared" si="818"/>
        <v>0</v>
      </c>
      <c r="AM181" s="106">
        <f t="shared" si="21"/>
        <v>0</v>
      </c>
      <c r="AO181" s="106">
        <f t="shared" ref="AO181:AX181" si="819">IF(R180&gt;0,IF((R180+AC181)&lt;E$10,R180+AC181,E$10),0)</f>
        <v>0</v>
      </c>
      <c r="AP181" s="106">
        <f t="shared" si="819"/>
        <v>0</v>
      </c>
      <c r="AQ181" s="106">
        <f t="shared" si="819"/>
        <v>0</v>
      </c>
      <c r="AR181" s="106">
        <f t="shared" si="819"/>
        <v>0</v>
      </c>
      <c r="AS181" s="106">
        <f t="shared" si="819"/>
        <v>0</v>
      </c>
      <c r="AT181" s="106">
        <f t="shared" si="819"/>
        <v>0</v>
      </c>
      <c r="AU181" s="106">
        <f t="shared" si="819"/>
        <v>0</v>
      </c>
      <c r="AV181" s="106">
        <f t="shared" si="819"/>
        <v>0</v>
      </c>
      <c r="AW181" s="106">
        <f t="shared" si="819"/>
        <v>0</v>
      </c>
      <c r="AX181" s="106">
        <f t="shared" si="819"/>
        <v>0</v>
      </c>
      <c r="AY181" s="106">
        <f t="shared" si="23"/>
        <v>0</v>
      </c>
      <c r="BA181" s="108">
        <f t="shared" si="24"/>
        <v>0</v>
      </c>
      <c r="BB181" s="106">
        <f t="shared" ref="BB181:BJ181" si="820">IF(S180&lt;=0,0,IF($C181&lt;=SUM($BA181:BA181),0,IF(AP181+$C181-SUM($BA181:BA181)&gt;S180+AD181,S180+AD181-AP181,$C181-SUM($BA181:BA181))))</f>
        <v>0</v>
      </c>
      <c r="BC181" s="106">
        <f t="shared" si="820"/>
        <v>0</v>
      </c>
      <c r="BD181" s="106">
        <f t="shared" si="820"/>
        <v>0</v>
      </c>
      <c r="BE181" s="106">
        <f t="shared" si="820"/>
        <v>0</v>
      </c>
      <c r="BF181" s="106">
        <f t="shared" si="820"/>
        <v>0</v>
      </c>
      <c r="BG181" s="106">
        <f t="shared" si="820"/>
        <v>0</v>
      </c>
      <c r="BH181" s="106">
        <f t="shared" si="820"/>
        <v>0</v>
      </c>
      <c r="BI181" s="106">
        <f t="shared" si="820"/>
        <v>0</v>
      </c>
      <c r="BJ181" s="106">
        <f t="shared" si="820"/>
        <v>0</v>
      </c>
    </row>
    <row r="182" ht="11.25" customHeight="1">
      <c r="A182" s="102" t="str">
        <f t="shared" si="16"/>
        <v/>
      </c>
      <c r="B182" s="103" t="str">
        <f t="shared" si="17"/>
        <v>#N/A</v>
      </c>
      <c r="C182" s="104" t="str">
        <f>IF(A182="","",IF(snowball,IF(($E$5-AY182)&lt;0,0,$E$5-AY182),0)+D182)</f>
        <v/>
      </c>
      <c r="D182" s="105"/>
      <c r="E182" s="106">
        <f t="shared" ref="E182:N182" si="821">AO182+BA182</f>
        <v>0</v>
      </c>
      <c r="F182" s="106">
        <f t="shared" si="821"/>
        <v>0</v>
      </c>
      <c r="G182" s="106">
        <f t="shared" si="821"/>
        <v>0</v>
      </c>
      <c r="H182" s="106">
        <f t="shared" si="821"/>
        <v>0</v>
      </c>
      <c r="I182" s="106">
        <f t="shared" si="821"/>
        <v>0</v>
      </c>
      <c r="J182" s="106">
        <f t="shared" si="821"/>
        <v>0</v>
      </c>
      <c r="K182" s="106">
        <f t="shared" si="821"/>
        <v>0</v>
      </c>
      <c r="L182" s="106">
        <f t="shared" si="821"/>
        <v>0</v>
      </c>
      <c r="M182" s="106">
        <f t="shared" si="821"/>
        <v>0</v>
      </c>
      <c r="N182" s="106">
        <f t="shared" si="821"/>
        <v>0</v>
      </c>
      <c r="P182" s="107">
        <f t="shared" si="11"/>
        <v>0</v>
      </c>
      <c r="R182" s="106">
        <f t="shared" ref="R182:AA182" si="822">IF(E$8=0,0,ROUND(R181-(E182-AC182),2))</f>
        <v>0</v>
      </c>
      <c r="S182" s="106">
        <f t="shared" si="822"/>
        <v>0</v>
      </c>
      <c r="T182" s="106">
        <f t="shared" si="822"/>
        <v>0</v>
      </c>
      <c r="U182" s="106">
        <f t="shared" si="822"/>
        <v>0</v>
      </c>
      <c r="V182" s="106">
        <f t="shared" si="822"/>
        <v>0</v>
      </c>
      <c r="W182" s="106">
        <f t="shared" si="822"/>
        <v>0</v>
      </c>
      <c r="X182" s="106">
        <f t="shared" si="822"/>
        <v>0</v>
      </c>
      <c r="Y182" s="106">
        <f t="shared" si="822"/>
        <v>0</v>
      </c>
      <c r="Z182" s="106">
        <f t="shared" si="822"/>
        <v>0</v>
      </c>
      <c r="AA182" s="106">
        <f t="shared" si="822"/>
        <v>0</v>
      </c>
      <c r="AC182" s="106">
        <f t="shared" ref="AC182:AL182" si="823">ROUND(R181*E$9/12,2)</f>
        <v>0</v>
      </c>
      <c r="AD182" s="106">
        <f t="shared" si="823"/>
        <v>0</v>
      </c>
      <c r="AE182" s="106">
        <f t="shared" si="823"/>
        <v>0</v>
      </c>
      <c r="AF182" s="106">
        <f t="shared" si="823"/>
        <v>0</v>
      </c>
      <c r="AG182" s="106">
        <f t="shared" si="823"/>
        <v>0</v>
      </c>
      <c r="AH182" s="106">
        <f t="shared" si="823"/>
        <v>0</v>
      </c>
      <c r="AI182" s="106">
        <f t="shared" si="823"/>
        <v>0</v>
      </c>
      <c r="AJ182" s="106">
        <f t="shared" si="823"/>
        <v>0</v>
      </c>
      <c r="AK182" s="106">
        <f t="shared" si="823"/>
        <v>0</v>
      </c>
      <c r="AL182" s="106">
        <f t="shared" si="823"/>
        <v>0</v>
      </c>
      <c r="AM182" s="106">
        <f t="shared" si="21"/>
        <v>0</v>
      </c>
      <c r="AO182" s="106">
        <f t="shared" ref="AO182:AX182" si="824">IF(R181&gt;0,IF((R181+AC182)&lt;E$10,R181+AC182,E$10),0)</f>
        <v>0</v>
      </c>
      <c r="AP182" s="106">
        <f t="shared" si="824"/>
        <v>0</v>
      </c>
      <c r="AQ182" s="106">
        <f t="shared" si="824"/>
        <v>0</v>
      </c>
      <c r="AR182" s="106">
        <f t="shared" si="824"/>
        <v>0</v>
      </c>
      <c r="AS182" s="106">
        <f t="shared" si="824"/>
        <v>0</v>
      </c>
      <c r="AT182" s="106">
        <f t="shared" si="824"/>
        <v>0</v>
      </c>
      <c r="AU182" s="106">
        <f t="shared" si="824"/>
        <v>0</v>
      </c>
      <c r="AV182" s="106">
        <f t="shared" si="824"/>
        <v>0</v>
      </c>
      <c r="AW182" s="106">
        <f t="shared" si="824"/>
        <v>0</v>
      </c>
      <c r="AX182" s="106">
        <f t="shared" si="824"/>
        <v>0</v>
      </c>
      <c r="AY182" s="106">
        <f t="shared" si="23"/>
        <v>0</v>
      </c>
      <c r="BA182" s="108">
        <f t="shared" si="24"/>
        <v>0</v>
      </c>
      <c r="BB182" s="106">
        <f t="shared" ref="BB182:BJ182" si="825">IF(S181&lt;=0,0,IF($C182&lt;=SUM($BA182:BA182),0,IF(AP182+$C182-SUM($BA182:BA182)&gt;S181+AD182,S181+AD182-AP182,$C182-SUM($BA182:BA182))))</f>
        <v>0</v>
      </c>
      <c r="BC182" s="106">
        <f t="shared" si="825"/>
        <v>0</v>
      </c>
      <c r="BD182" s="106">
        <f t="shared" si="825"/>
        <v>0</v>
      </c>
      <c r="BE182" s="106">
        <f t="shared" si="825"/>
        <v>0</v>
      </c>
      <c r="BF182" s="106">
        <f t="shared" si="825"/>
        <v>0</v>
      </c>
      <c r="BG182" s="106">
        <f t="shared" si="825"/>
        <v>0</v>
      </c>
      <c r="BH182" s="106">
        <f t="shared" si="825"/>
        <v>0</v>
      </c>
      <c r="BI182" s="106">
        <f t="shared" si="825"/>
        <v>0</v>
      </c>
      <c r="BJ182" s="106">
        <f t="shared" si="825"/>
        <v>0</v>
      </c>
    </row>
    <row r="183" ht="11.25" customHeight="1">
      <c r="A183" s="102" t="str">
        <f t="shared" si="16"/>
        <v/>
      </c>
      <c r="B183" s="103" t="str">
        <f t="shared" si="17"/>
        <v>#N/A</v>
      </c>
      <c r="C183" s="104" t="str">
        <f>IF(A183="","",IF(snowball,IF(($E$5-AY183)&lt;0,0,$E$5-AY183),0)+D183)</f>
        <v/>
      </c>
      <c r="D183" s="105"/>
      <c r="E183" s="106">
        <f t="shared" ref="E183:N183" si="826">AO183+BA183</f>
        <v>0</v>
      </c>
      <c r="F183" s="106">
        <f t="shared" si="826"/>
        <v>0</v>
      </c>
      <c r="G183" s="106">
        <f t="shared" si="826"/>
        <v>0</v>
      </c>
      <c r="H183" s="106">
        <f t="shared" si="826"/>
        <v>0</v>
      </c>
      <c r="I183" s="106">
        <f t="shared" si="826"/>
        <v>0</v>
      </c>
      <c r="J183" s="106">
        <f t="shared" si="826"/>
        <v>0</v>
      </c>
      <c r="K183" s="106">
        <f t="shared" si="826"/>
        <v>0</v>
      </c>
      <c r="L183" s="106">
        <f t="shared" si="826"/>
        <v>0</v>
      </c>
      <c r="M183" s="106">
        <f t="shared" si="826"/>
        <v>0</v>
      </c>
      <c r="N183" s="106">
        <f t="shared" si="826"/>
        <v>0</v>
      </c>
      <c r="P183" s="107">
        <f t="shared" si="11"/>
        <v>0</v>
      </c>
      <c r="R183" s="106">
        <f t="shared" ref="R183:AA183" si="827">IF(E$8=0,0,ROUND(R182-(E183-AC183),2))</f>
        <v>0</v>
      </c>
      <c r="S183" s="106">
        <f t="shared" si="827"/>
        <v>0</v>
      </c>
      <c r="T183" s="106">
        <f t="shared" si="827"/>
        <v>0</v>
      </c>
      <c r="U183" s="106">
        <f t="shared" si="827"/>
        <v>0</v>
      </c>
      <c r="V183" s="106">
        <f t="shared" si="827"/>
        <v>0</v>
      </c>
      <c r="W183" s="106">
        <f t="shared" si="827"/>
        <v>0</v>
      </c>
      <c r="X183" s="106">
        <f t="shared" si="827"/>
        <v>0</v>
      </c>
      <c r="Y183" s="106">
        <f t="shared" si="827"/>
        <v>0</v>
      </c>
      <c r="Z183" s="106">
        <f t="shared" si="827"/>
        <v>0</v>
      </c>
      <c r="AA183" s="106">
        <f t="shared" si="827"/>
        <v>0</v>
      </c>
      <c r="AC183" s="106">
        <f t="shared" ref="AC183:AL183" si="828">ROUND(R182*E$9/12,2)</f>
        <v>0</v>
      </c>
      <c r="AD183" s="106">
        <f t="shared" si="828"/>
        <v>0</v>
      </c>
      <c r="AE183" s="106">
        <f t="shared" si="828"/>
        <v>0</v>
      </c>
      <c r="AF183" s="106">
        <f t="shared" si="828"/>
        <v>0</v>
      </c>
      <c r="AG183" s="106">
        <f t="shared" si="828"/>
        <v>0</v>
      </c>
      <c r="AH183" s="106">
        <f t="shared" si="828"/>
        <v>0</v>
      </c>
      <c r="AI183" s="106">
        <f t="shared" si="828"/>
        <v>0</v>
      </c>
      <c r="AJ183" s="106">
        <f t="shared" si="828"/>
        <v>0</v>
      </c>
      <c r="AK183" s="106">
        <f t="shared" si="828"/>
        <v>0</v>
      </c>
      <c r="AL183" s="106">
        <f t="shared" si="828"/>
        <v>0</v>
      </c>
      <c r="AM183" s="106">
        <f t="shared" si="21"/>
        <v>0</v>
      </c>
      <c r="AO183" s="106">
        <f t="shared" ref="AO183:AX183" si="829">IF(R182&gt;0,IF((R182+AC183)&lt;E$10,R182+AC183,E$10),0)</f>
        <v>0</v>
      </c>
      <c r="AP183" s="106">
        <f t="shared" si="829"/>
        <v>0</v>
      </c>
      <c r="AQ183" s="106">
        <f t="shared" si="829"/>
        <v>0</v>
      </c>
      <c r="AR183" s="106">
        <f t="shared" si="829"/>
        <v>0</v>
      </c>
      <c r="AS183" s="106">
        <f t="shared" si="829"/>
        <v>0</v>
      </c>
      <c r="AT183" s="106">
        <f t="shared" si="829"/>
        <v>0</v>
      </c>
      <c r="AU183" s="106">
        <f t="shared" si="829"/>
        <v>0</v>
      </c>
      <c r="AV183" s="106">
        <f t="shared" si="829"/>
        <v>0</v>
      </c>
      <c r="AW183" s="106">
        <f t="shared" si="829"/>
        <v>0</v>
      </c>
      <c r="AX183" s="106">
        <f t="shared" si="829"/>
        <v>0</v>
      </c>
      <c r="AY183" s="106">
        <f t="shared" si="23"/>
        <v>0</v>
      </c>
      <c r="BA183" s="108">
        <f t="shared" si="24"/>
        <v>0</v>
      </c>
      <c r="BB183" s="106">
        <f t="shared" ref="BB183:BJ183" si="830">IF(S182&lt;=0,0,IF($C183&lt;=SUM($BA183:BA183),0,IF(AP183+$C183-SUM($BA183:BA183)&gt;S182+AD183,S182+AD183-AP183,$C183-SUM($BA183:BA183))))</f>
        <v>0</v>
      </c>
      <c r="BC183" s="106">
        <f t="shared" si="830"/>
        <v>0</v>
      </c>
      <c r="BD183" s="106">
        <f t="shared" si="830"/>
        <v>0</v>
      </c>
      <c r="BE183" s="106">
        <f t="shared" si="830"/>
        <v>0</v>
      </c>
      <c r="BF183" s="106">
        <f t="shared" si="830"/>
        <v>0</v>
      </c>
      <c r="BG183" s="106">
        <f t="shared" si="830"/>
        <v>0</v>
      </c>
      <c r="BH183" s="106">
        <f t="shared" si="830"/>
        <v>0</v>
      </c>
      <c r="BI183" s="106">
        <f t="shared" si="830"/>
        <v>0</v>
      </c>
      <c r="BJ183" s="106">
        <f t="shared" si="830"/>
        <v>0</v>
      </c>
    </row>
    <row r="184" ht="11.25" customHeight="1">
      <c r="A184" s="102" t="str">
        <f t="shared" si="16"/>
        <v/>
      </c>
      <c r="B184" s="103" t="str">
        <f t="shared" si="17"/>
        <v>#N/A</v>
      </c>
      <c r="C184" s="104" t="str">
        <f>IF(A184="","",IF(snowball,IF(($E$5-AY184)&lt;0,0,$E$5-AY184),0)+D184)</f>
        <v/>
      </c>
      <c r="D184" s="105"/>
      <c r="E184" s="106">
        <f t="shared" ref="E184:N184" si="831">AO184+BA184</f>
        <v>0</v>
      </c>
      <c r="F184" s="106">
        <f t="shared" si="831"/>
        <v>0</v>
      </c>
      <c r="G184" s="106">
        <f t="shared" si="831"/>
        <v>0</v>
      </c>
      <c r="H184" s="106">
        <f t="shared" si="831"/>
        <v>0</v>
      </c>
      <c r="I184" s="106">
        <f t="shared" si="831"/>
        <v>0</v>
      </c>
      <c r="J184" s="106">
        <f t="shared" si="831"/>
        <v>0</v>
      </c>
      <c r="K184" s="106">
        <f t="shared" si="831"/>
        <v>0</v>
      </c>
      <c r="L184" s="106">
        <f t="shared" si="831"/>
        <v>0</v>
      </c>
      <c r="M184" s="106">
        <f t="shared" si="831"/>
        <v>0</v>
      </c>
      <c r="N184" s="106">
        <f t="shared" si="831"/>
        <v>0</v>
      </c>
      <c r="P184" s="107">
        <f t="shared" si="11"/>
        <v>0</v>
      </c>
      <c r="R184" s="106">
        <f t="shared" ref="R184:AA184" si="832">IF(E$8=0,0,ROUND(R183-(E184-AC184),2))</f>
        <v>0</v>
      </c>
      <c r="S184" s="106">
        <f t="shared" si="832"/>
        <v>0</v>
      </c>
      <c r="T184" s="106">
        <f t="shared" si="832"/>
        <v>0</v>
      </c>
      <c r="U184" s="106">
        <f t="shared" si="832"/>
        <v>0</v>
      </c>
      <c r="V184" s="106">
        <f t="shared" si="832"/>
        <v>0</v>
      </c>
      <c r="W184" s="106">
        <f t="shared" si="832"/>
        <v>0</v>
      </c>
      <c r="X184" s="106">
        <f t="shared" si="832"/>
        <v>0</v>
      </c>
      <c r="Y184" s="106">
        <f t="shared" si="832"/>
        <v>0</v>
      </c>
      <c r="Z184" s="106">
        <f t="shared" si="832"/>
        <v>0</v>
      </c>
      <c r="AA184" s="106">
        <f t="shared" si="832"/>
        <v>0</v>
      </c>
      <c r="AC184" s="106">
        <f t="shared" ref="AC184:AL184" si="833">ROUND(R183*E$9/12,2)</f>
        <v>0</v>
      </c>
      <c r="AD184" s="106">
        <f t="shared" si="833"/>
        <v>0</v>
      </c>
      <c r="AE184" s="106">
        <f t="shared" si="833"/>
        <v>0</v>
      </c>
      <c r="AF184" s="106">
        <f t="shared" si="833"/>
        <v>0</v>
      </c>
      <c r="AG184" s="106">
        <f t="shared" si="833"/>
        <v>0</v>
      </c>
      <c r="AH184" s="106">
        <f t="shared" si="833"/>
        <v>0</v>
      </c>
      <c r="AI184" s="106">
        <f t="shared" si="833"/>
        <v>0</v>
      </c>
      <c r="AJ184" s="106">
        <f t="shared" si="833"/>
        <v>0</v>
      </c>
      <c r="AK184" s="106">
        <f t="shared" si="833"/>
        <v>0</v>
      </c>
      <c r="AL184" s="106">
        <f t="shared" si="833"/>
        <v>0</v>
      </c>
      <c r="AM184" s="106">
        <f t="shared" si="21"/>
        <v>0</v>
      </c>
      <c r="AO184" s="106">
        <f t="shared" ref="AO184:AX184" si="834">IF(R183&gt;0,IF((R183+AC184)&lt;E$10,R183+AC184,E$10),0)</f>
        <v>0</v>
      </c>
      <c r="AP184" s="106">
        <f t="shared" si="834"/>
        <v>0</v>
      </c>
      <c r="AQ184" s="106">
        <f t="shared" si="834"/>
        <v>0</v>
      </c>
      <c r="AR184" s="106">
        <f t="shared" si="834"/>
        <v>0</v>
      </c>
      <c r="AS184" s="106">
        <f t="shared" si="834"/>
        <v>0</v>
      </c>
      <c r="AT184" s="106">
        <f t="shared" si="834"/>
        <v>0</v>
      </c>
      <c r="AU184" s="106">
        <f t="shared" si="834"/>
        <v>0</v>
      </c>
      <c r="AV184" s="106">
        <f t="shared" si="834"/>
        <v>0</v>
      </c>
      <c r="AW184" s="106">
        <f t="shared" si="834"/>
        <v>0</v>
      </c>
      <c r="AX184" s="106">
        <f t="shared" si="834"/>
        <v>0</v>
      </c>
      <c r="AY184" s="106">
        <f t="shared" si="23"/>
        <v>0</v>
      </c>
      <c r="BA184" s="108">
        <f t="shared" si="24"/>
        <v>0</v>
      </c>
      <c r="BB184" s="106">
        <f t="shared" ref="BB184:BJ184" si="835">IF(S183&lt;=0,0,IF($C184&lt;=SUM($BA184:BA184),0,IF(AP184+$C184-SUM($BA184:BA184)&gt;S183+AD184,S183+AD184-AP184,$C184-SUM($BA184:BA184))))</f>
        <v>0</v>
      </c>
      <c r="BC184" s="106">
        <f t="shared" si="835"/>
        <v>0</v>
      </c>
      <c r="BD184" s="106">
        <f t="shared" si="835"/>
        <v>0</v>
      </c>
      <c r="BE184" s="106">
        <f t="shared" si="835"/>
        <v>0</v>
      </c>
      <c r="BF184" s="106">
        <f t="shared" si="835"/>
        <v>0</v>
      </c>
      <c r="BG184" s="106">
        <f t="shared" si="835"/>
        <v>0</v>
      </c>
      <c r="BH184" s="106">
        <f t="shared" si="835"/>
        <v>0</v>
      </c>
      <c r="BI184" s="106">
        <f t="shared" si="835"/>
        <v>0</v>
      </c>
      <c r="BJ184" s="106">
        <f t="shared" si="835"/>
        <v>0</v>
      </c>
    </row>
    <row r="185" ht="11.25" customHeight="1">
      <c r="A185" s="102" t="str">
        <f t="shared" si="16"/>
        <v/>
      </c>
      <c r="B185" s="103" t="str">
        <f t="shared" si="17"/>
        <v>#N/A</v>
      </c>
      <c r="C185" s="104" t="str">
        <f>IF(A185="","",IF(snowball,IF(($E$5-AY185)&lt;0,0,$E$5-AY185),0)+D185)</f>
        <v/>
      </c>
      <c r="D185" s="105"/>
      <c r="E185" s="106">
        <f t="shared" ref="E185:N185" si="836">AO185+BA185</f>
        <v>0</v>
      </c>
      <c r="F185" s="106">
        <f t="shared" si="836"/>
        <v>0</v>
      </c>
      <c r="G185" s="106">
        <f t="shared" si="836"/>
        <v>0</v>
      </c>
      <c r="H185" s="106">
        <f t="shared" si="836"/>
        <v>0</v>
      </c>
      <c r="I185" s="106">
        <f t="shared" si="836"/>
        <v>0</v>
      </c>
      <c r="J185" s="106">
        <f t="shared" si="836"/>
        <v>0</v>
      </c>
      <c r="K185" s="106">
        <f t="shared" si="836"/>
        <v>0</v>
      </c>
      <c r="L185" s="106">
        <f t="shared" si="836"/>
        <v>0</v>
      </c>
      <c r="M185" s="106">
        <f t="shared" si="836"/>
        <v>0</v>
      </c>
      <c r="N185" s="106">
        <f t="shared" si="836"/>
        <v>0</v>
      </c>
      <c r="P185" s="107">
        <f t="shared" si="11"/>
        <v>0</v>
      </c>
      <c r="R185" s="106">
        <f t="shared" ref="R185:AA185" si="837">IF(E$8=0,0,ROUND(R184-(E185-AC185),2))</f>
        <v>0</v>
      </c>
      <c r="S185" s="106">
        <f t="shared" si="837"/>
        <v>0</v>
      </c>
      <c r="T185" s="106">
        <f t="shared" si="837"/>
        <v>0</v>
      </c>
      <c r="U185" s="106">
        <f t="shared" si="837"/>
        <v>0</v>
      </c>
      <c r="V185" s="106">
        <f t="shared" si="837"/>
        <v>0</v>
      </c>
      <c r="W185" s="106">
        <f t="shared" si="837"/>
        <v>0</v>
      </c>
      <c r="X185" s="106">
        <f t="shared" si="837"/>
        <v>0</v>
      </c>
      <c r="Y185" s="106">
        <f t="shared" si="837"/>
        <v>0</v>
      </c>
      <c r="Z185" s="106">
        <f t="shared" si="837"/>
        <v>0</v>
      </c>
      <c r="AA185" s="106">
        <f t="shared" si="837"/>
        <v>0</v>
      </c>
      <c r="AC185" s="106">
        <f t="shared" ref="AC185:AL185" si="838">ROUND(R184*E$9/12,2)</f>
        <v>0</v>
      </c>
      <c r="AD185" s="106">
        <f t="shared" si="838"/>
        <v>0</v>
      </c>
      <c r="AE185" s="106">
        <f t="shared" si="838"/>
        <v>0</v>
      </c>
      <c r="AF185" s="106">
        <f t="shared" si="838"/>
        <v>0</v>
      </c>
      <c r="AG185" s="106">
        <f t="shared" si="838"/>
        <v>0</v>
      </c>
      <c r="AH185" s="106">
        <f t="shared" si="838"/>
        <v>0</v>
      </c>
      <c r="AI185" s="106">
        <f t="shared" si="838"/>
        <v>0</v>
      </c>
      <c r="AJ185" s="106">
        <f t="shared" si="838"/>
        <v>0</v>
      </c>
      <c r="AK185" s="106">
        <f t="shared" si="838"/>
        <v>0</v>
      </c>
      <c r="AL185" s="106">
        <f t="shared" si="838"/>
        <v>0</v>
      </c>
      <c r="AM185" s="106">
        <f t="shared" si="21"/>
        <v>0</v>
      </c>
      <c r="AO185" s="106">
        <f t="shared" ref="AO185:AX185" si="839">IF(R184&gt;0,IF((R184+AC185)&lt;E$10,R184+AC185,E$10),0)</f>
        <v>0</v>
      </c>
      <c r="AP185" s="106">
        <f t="shared" si="839"/>
        <v>0</v>
      </c>
      <c r="AQ185" s="106">
        <f t="shared" si="839"/>
        <v>0</v>
      </c>
      <c r="AR185" s="106">
        <f t="shared" si="839"/>
        <v>0</v>
      </c>
      <c r="AS185" s="106">
        <f t="shared" si="839"/>
        <v>0</v>
      </c>
      <c r="AT185" s="106">
        <f t="shared" si="839"/>
        <v>0</v>
      </c>
      <c r="AU185" s="106">
        <f t="shared" si="839"/>
        <v>0</v>
      </c>
      <c r="AV185" s="106">
        <f t="shared" si="839"/>
        <v>0</v>
      </c>
      <c r="AW185" s="106">
        <f t="shared" si="839"/>
        <v>0</v>
      </c>
      <c r="AX185" s="106">
        <f t="shared" si="839"/>
        <v>0</v>
      </c>
      <c r="AY185" s="106">
        <f t="shared" si="23"/>
        <v>0</v>
      </c>
      <c r="BA185" s="108">
        <f t="shared" si="24"/>
        <v>0</v>
      </c>
      <c r="BB185" s="106">
        <f t="shared" ref="BB185:BJ185" si="840">IF(S184&lt;=0,0,IF($C185&lt;=SUM($BA185:BA185),0,IF(AP185+$C185-SUM($BA185:BA185)&gt;S184+AD185,S184+AD185-AP185,$C185-SUM($BA185:BA185))))</f>
        <v>0</v>
      </c>
      <c r="BC185" s="106">
        <f t="shared" si="840"/>
        <v>0</v>
      </c>
      <c r="BD185" s="106">
        <f t="shared" si="840"/>
        <v>0</v>
      </c>
      <c r="BE185" s="106">
        <f t="shared" si="840"/>
        <v>0</v>
      </c>
      <c r="BF185" s="106">
        <f t="shared" si="840"/>
        <v>0</v>
      </c>
      <c r="BG185" s="106">
        <f t="shared" si="840"/>
        <v>0</v>
      </c>
      <c r="BH185" s="106">
        <f t="shared" si="840"/>
        <v>0</v>
      </c>
      <c r="BI185" s="106">
        <f t="shared" si="840"/>
        <v>0</v>
      </c>
      <c r="BJ185" s="106">
        <f t="shared" si="840"/>
        <v>0</v>
      </c>
    </row>
    <row r="186" ht="11.25" customHeight="1">
      <c r="A186" s="102" t="str">
        <f t="shared" si="16"/>
        <v/>
      </c>
      <c r="B186" s="103" t="str">
        <f t="shared" si="17"/>
        <v>#N/A</v>
      </c>
      <c r="C186" s="104" t="str">
        <f>IF(A186="","",IF(snowball,IF(($E$5-AY186)&lt;0,0,$E$5-AY186),0)+D186)</f>
        <v/>
      </c>
      <c r="D186" s="105"/>
      <c r="E186" s="106">
        <f t="shared" ref="E186:N186" si="841">AO186+BA186</f>
        <v>0</v>
      </c>
      <c r="F186" s="106">
        <f t="shared" si="841"/>
        <v>0</v>
      </c>
      <c r="G186" s="106">
        <f t="shared" si="841"/>
        <v>0</v>
      </c>
      <c r="H186" s="106">
        <f t="shared" si="841"/>
        <v>0</v>
      </c>
      <c r="I186" s="106">
        <f t="shared" si="841"/>
        <v>0</v>
      </c>
      <c r="J186" s="106">
        <f t="shared" si="841"/>
        <v>0</v>
      </c>
      <c r="K186" s="106">
        <f t="shared" si="841"/>
        <v>0</v>
      </c>
      <c r="L186" s="106">
        <f t="shared" si="841"/>
        <v>0</v>
      </c>
      <c r="M186" s="106">
        <f t="shared" si="841"/>
        <v>0</v>
      </c>
      <c r="N186" s="106">
        <f t="shared" si="841"/>
        <v>0</v>
      </c>
      <c r="P186" s="107">
        <f t="shared" si="11"/>
        <v>0</v>
      </c>
      <c r="R186" s="106">
        <f t="shared" ref="R186:AA186" si="842">IF(E$8=0,0,ROUND(R185-(E186-AC186),2))</f>
        <v>0</v>
      </c>
      <c r="S186" s="106">
        <f t="shared" si="842"/>
        <v>0</v>
      </c>
      <c r="T186" s="106">
        <f t="shared" si="842"/>
        <v>0</v>
      </c>
      <c r="U186" s="106">
        <f t="shared" si="842"/>
        <v>0</v>
      </c>
      <c r="V186" s="106">
        <f t="shared" si="842"/>
        <v>0</v>
      </c>
      <c r="W186" s="106">
        <f t="shared" si="842"/>
        <v>0</v>
      </c>
      <c r="X186" s="106">
        <f t="shared" si="842"/>
        <v>0</v>
      </c>
      <c r="Y186" s="106">
        <f t="shared" si="842"/>
        <v>0</v>
      </c>
      <c r="Z186" s="106">
        <f t="shared" si="842"/>
        <v>0</v>
      </c>
      <c r="AA186" s="106">
        <f t="shared" si="842"/>
        <v>0</v>
      </c>
      <c r="AC186" s="106">
        <f t="shared" ref="AC186:AL186" si="843">ROUND(R185*E$9/12,2)</f>
        <v>0</v>
      </c>
      <c r="AD186" s="106">
        <f t="shared" si="843"/>
        <v>0</v>
      </c>
      <c r="AE186" s="106">
        <f t="shared" si="843"/>
        <v>0</v>
      </c>
      <c r="AF186" s="106">
        <f t="shared" si="843"/>
        <v>0</v>
      </c>
      <c r="AG186" s="106">
        <f t="shared" si="843"/>
        <v>0</v>
      </c>
      <c r="AH186" s="106">
        <f t="shared" si="843"/>
        <v>0</v>
      </c>
      <c r="AI186" s="106">
        <f t="shared" si="843"/>
        <v>0</v>
      </c>
      <c r="AJ186" s="106">
        <f t="shared" si="843"/>
        <v>0</v>
      </c>
      <c r="AK186" s="106">
        <f t="shared" si="843"/>
        <v>0</v>
      </c>
      <c r="AL186" s="106">
        <f t="shared" si="843"/>
        <v>0</v>
      </c>
      <c r="AM186" s="106">
        <f t="shared" si="21"/>
        <v>0</v>
      </c>
      <c r="AO186" s="106">
        <f t="shared" ref="AO186:AX186" si="844">IF(R185&gt;0,IF((R185+AC186)&lt;E$10,R185+AC186,E$10),0)</f>
        <v>0</v>
      </c>
      <c r="AP186" s="106">
        <f t="shared" si="844"/>
        <v>0</v>
      </c>
      <c r="AQ186" s="106">
        <f t="shared" si="844"/>
        <v>0</v>
      </c>
      <c r="AR186" s="106">
        <f t="shared" si="844"/>
        <v>0</v>
      </c>
      <c r="AS186" s="106">
        <f t="shared" si="844"/>
        <v>0</v>
      </c>
      <c r="AT186" s="106">
        <f t="shared" si="844"/>
        <v>0</v>
      </c>
      <c r="AU186" s="106">
        <f t="shared" si="844"/>
        <v>0</v>
      </c>
      <c r="AV186" s="106">
        <f t="shared" si="844"/>
        <v>0</v>
      </c>
      <c r="AW186" s="106">
        <f t="shared" si="844"/>
        <v>0</v>
      </c>
      <c r="AX186" s="106">
        <f t="shared" si="844"/>
        <v>0</v>
      </c>
      <c r="AY186" s="106">
        <f t="shared" si="23"/>
        <v>0</v>
      </c>
      <c r="BA186" s="108">
        <f t="shared" si="24"/>
        <v>0</v>
      </c>
      <c r="BB186" s="106">
        <f t="shared" ref="BB186:BJ186" si="845">IF(S185&lt;=0,0,IF($C186&lt;=SUM($BA186:BA186),0,IF(AP186+$C186-SUM($BA186:BA186)&gt;S185+AD186,S185+AD186-AP186,$C186-SUM($BA186:BA186))))</f>
        <v>0</v>
      </c>
      <c r="BC186" s="106">
        <f t="shared" si="845"/>
        <v>0</v>
      </c>
      <c r="BD186" s="106">
        <f t="shared" si="845"/>
        <v>0</v>
      </c>
      <c r="BE186" s="106">
        <f t="shared" si="845"/>
        <v>0</v>
      </c>
      <c r="BF186" s="106">
        <f t="shared" si="845"/>
        <v>0</v>
      </c>
      <c r="BG186" s="106">
        <f t="shared" si="845"/>
        <v>0</v>
      </c>
      <c r="BH186" s="106">
        <f t="shared" si="845"/>
        <v>0</v>
      </c>
      <c r="BI186" s="106">
        <f t="shared" si="845"/>
        <v>0</v>
      </c>
      <c r="BJ186" s="106">
        <f t="shared" si="845"/>
        <v>0</v>
      </c>
    </row>
    <row r="187" ht="11.25" customHeight="1">
      <c r="A187" s="102" t="str">
        <f t="shared" si="16"/>
        <v/>
      </c>
      <c r="B187" s="103" t="str">
        <f t="shared" si="17"/>
        <v>#N/A</v>
      </c>
      <c r="C187" s="104" t="str">
        <f>IF(A187="","",IF(snowball,IF(($E$5-AY187)&lt;0,0,$E$5-AY187),0)+D187)</f>
        <v/>
      </c>
      <c r="D187" s="105"/>
      <c r="E187" s="106">
        <f t="shared" ref="E187:N187" si="846">AO187+BA187</f>
        <v>0</v>
      </c>
      <c r="F187" s="106">
        <f t="shared" si="846"/>
        <v>0</v>
      </c>
      <c r="G187" s="106">
        <f t="shared" si="846"/>
        <v>0</v>
      </c>
      <c r="H187" s="106">
        <f t="shared" si="846"/>
        <v>0</v>
      </c>
      <c r="I187" s="106">
        <f t="shared" si="846"/>
        <v>0</v>
      </c>
      <c r="J187" s="106">
        <f t="shared" si="846"/>
        <v>0</v>
      </c>
      <c r="K187" s="106">
        <f t="shared" si="846"/>
        <v>0</v>
      </c>
      <c r="L187" s="106">
        <f t="shared" si="846"/>
        <v>0</v>
      </c>
      <c r="M187" s="106">
        <f t="shared" si="846"/>
        <v>0</v>
      </c>
      <c r="N187" s="106">
        <f t="shared" si="846"/>
        <v>0</v>
      </c>
      <c r="P187" s="107">
        <f t="shared" si="11"/>
        <v>0</v>
      </c>
      <c r="R187" s="106">
        <f t="shared" ref="R187:AA187" si="847">IF(E$8=0,0,ROUND(R186-(E187-AC187),2))</f>
        <v>0</v>
      </c>
      <c r="S187" s="106">
        <f t="shared" si="847"/>
        <v>0</v>
      </c>
      <c r="T187" s="106">
        <f t="shared" si="847"/>
        <v>0</v>
      </c>
      <c r="U187" s="106">
        <f t="shared" si="847"/>
        <v>0</v>
      </c>
      <c r="V187" s="106">
        <f t="shared" si="847"/>
        <v>0</v>
      </c>
      <c r="W187" s="106">
        <f t="shared" si="847"/>
        <v>0</v>
      </c>
      <c r="X187" s="106">
        <f t="shared" si="847"/>
        <v>0</v>
      </c>
      <c r="Y187" s="106">
        <f t="shared" si="847"/>
        <v>0</v>
      </c>
      <c r="Z187" s="106">
        <f t="shared" si="847"/>
        <v>0</v>
      </c>
      <c r="AA187" s="106">
        <f t="shared" si="847"/>
        <v>0</v>
      </c>
      <c r="AC187" s="106">
        <f t="shared" ref="AC187:AL187" si="848">ROUND(R186*E$9/12,2)</f>
        <v>0</v>
      </c>
      <c r="AD187" s="106">
        <f t="shared" si="848"/>
        <v>0</v>
      </c>
      <c r="AE187" s="106">
        <f t="shared" si="848"/>
        <v>0</v>
      </c>
      <c r="AF187" s="106">
        <f t="shared" si="848"/>
        <v>0</v>
      </c>
      <c r="AG187" s="106">
        <f t="shared" si="848"/>
        <v>0</v>
      </c>
      <c r="AH187" s="106">
        <f t="shared" si="848"/>
        <v>0</v>
      </c>
      <c r="AI187" s="106">
        <f t="shared" si="848"/>
        <v>0</v>
      </c>
      <c r="AJ187" s="106">
        <f t="shared" si="848"/>
        <v>0</v>
      </c>
      <c r="AK187" s="106">
        <f t="shared" si="848"/>
        <v>0</v>
      </c>
      <c r="AL187" s="106">
        <f t="shared" si="848"/>
        <v>0</v>
      </c>
      <c r="AM187" s="106">
        <f t="shared" si="21"/>
        <v>0</v>
      </c>
      <c r="AO187" s="106">
        <f t="shared" ref="AO187:AX187" si="849">IF(R186&gt;0,IF((R186+AC187)&lt;E$10,R186+AC187,E$10),0)</f>
        <v>0</v>
      </c>
      <c r="AP187" s="106">
        <f t="shared" si="849"/>
        <v>0</v>
      </c>
      <c r="AQ187" s="106">
        <f t="shared" si="849"/>
        <v>0</v>
      </c>
      <c r="AR187" s="106">
        <f t="shared" si="849"/>
        <v>0</v>
      </c>
      <c r="AS187" s="106">
        <f t="shared" si="849"/>
        <v>0</v>
      </c>
      <c r="AT187" s="106">
        <f t="shared" si="849"/>
        <v>0</v>
      </c>
      <c r="AU187" s="106">
        <f t="shared" si="849"/>
        <v>0</v>
      </c>
      <c r="AV187" s="106">
        <f t="shared" si="849"/>
        <v>0</v>
      </c>
      <c r="AW187" s="106">
        <f t="shared" si="849"/>
        <v>0</v>
      </c>
      <c r="AX187" s="106">
        <f t="shared" si="849"/>
        <v>0</v>
      </c>
      <c r="AY187" s="106">
        <f t="shared" si="23"/>
        <v>0</v>
      </c>
      <c r="BA187" s="108">
        <f t="shared" si="24"/>
        <v>0</v>
      </c>
      <c r="BB187" s="106">
        <f t="shared" ref="BB187:BJ187" si="850">IF(S186&lt;=0,0,IF($C187&lt;=SUM($BA187:BA187),0,IF(AP187+$C187-SUM($BA187:BA187)&gt;S186+AD187,S186+AD187-AP187,$C187-SUM($BA187:BA187))))</f>
        <v>0</v>
      </c>
      <c r="BC187" s="106">
        <f t="shared" si="850"/>
        <v>0</v>
      </c>
      <c r="BD187" s="106">
        <f t="shared" si="850"/>
        <v>0</v>
      </c>
      <c r="BE187" s="106">
        <f t="shared" si="850"/>
        <v>0</v>
      </c>
      <c r="BF187" s="106">
        <f t="shared" si="850"/>
        <v>0</v>
      </c>
      <c r="BG187" s="106">
        <f t="shared" si="850"/>
        <v>0</v>
      </c>
      <c r="BH187" s="106">
        <f t="shared" si="850"/>
        <v>0</v>
      </c>
      <c r="BI187" s="106">
        <f t="shared" si="850"/>
        <v>0</v>
      </c>
      <c r="BJ187" s="106">
        <f t="shared" si="850"/>
        <v>0</v>
      </c>
    </row>
    <row r="188" ht="11.25" customHeight="1">
      <c r="A188" s="102" t="str">
        <f t="shared" si="16"/>
        <v/>
      </c>
      <c r="B188" s="103" t="str">
        <f t="shared" si="17"/>
        <v>#N/A</v>
      </c>
      <c r="C188" s="104" t="str">
        <f>IF(A188="","",IF(snowball,IF(($E$5-AY188)&lt;0,0,$E$5-AY188),0)+D188)</f>
        <v/>
      </c>
      <c r="D188" s="105"/>
      <c r="E188" s="106">
        <f t="shared" ref="E188:N188" si="851">AO188+BA188</f>
        <v>0</v>
      </c>
      <c r="F188" s="106">
        <f t="shared" si="851"/>
        <v>0</v>
      </c>
      <c r="G188" s="106">
        <f t="shared" si="851"/>
        <v>0</v>
      </c>
      <c r="H188" s="106">
        <f t="shared" si="851"/>
        <v>0</v>
      </c>
      <c r="I188" s="106">
        <f t="shared" si="851"/>
        <v>0</v>
      </c>
      <c r="J188" s="106">
        <f t="shared" si="851"/>
        <v>0</v>
      </c>
      <c r="K188" s="106">
        <f t="shared" si="851"/>
        <v>0</v>
      </c>
      <c r="L188" s="106">
        <f t="shared" si="851"/>
        <v>0</v>
      </c>
      <c r="M188" s="106">
        <f t="shared" si="851"/>
        <v>0</v>
      </c>
      <c r="N188" s="106">
        <f t="shared" si="851"/>
        <v>0</v>
      </c>
      <c r="P188" s="107">
        <f t="shared" si="11"/>
        <v>0</v>
      </c>
      <c r="R188" s="106">
        <f t="shared" ref="R188:AA188" si="852">IF(E$8=0,0,ROUND(R187-(E188-AC188),2))</f>
        <v>0</v>
      </c>
      <c r="S188" s="106">
        <f t="shared" si="852"/>
        <v>0</v>
      </c>
      <c r="T188" s="106">
        <f t="shared" si="852"/>
        <v>0</v>
      </c>
      <c r="U188" s="106">
        <f t="shared" si="852"/>
        <v>0</v>
      </c>
      <c r="V188" s="106">
        <f t="shared" si="852"/>
        <v>0</v>
      </c>
      <c r="W188" s="106">
        <f t="shared" si="852"/>
        <v>0</v>
      </c>
      <c r="X188" s="106">
        <f t="shared" si="852"/>
        <v>0</v>
      </c>
      <c r="Y188" s="106">
        <f t="shared" si="852"/>
        <v>0</v>
      </c>
      <c r="Z188" s="106">
        <f t="shared" si="852"/>
        <v>0</v>
      </c>
      <c r="AA188" s="106">
        <f t="shared" si="852"/>
        <v>0</v>
      </c>
      <c r="AC188" s="106">
        <f t="shared" ref="AC188:AL188" si="853">ROUND(R187*E$9/12,2)</f>
        <v>0</v>
      </c>
      <c r="AD188" s="106">
        <f t="shared" si="853"/>
        <v>0</v>
      </c>
      <c r="AE188" s="106">
        <f t="shared" si="853"/>
        <v>0</v>
      </c>
      <c r="AF188" s="106">
        <f t="shared" si="853"/>
        <v>0</v>
      </c>
      <c r="AG188" s="106">
        <f t="shared" si="853"/>
        <v>0</v>
      </c>
      <c r="AH188" s="106">
        <f t="shared" si="853"/>
        <v>0</v>
      </c>
      <c r="AI188" s="106">
        <f t="shared" si="853"/>
        <v>0</v>
      </c>
      <c r="AJ188" s="106">
        <f t="shared" si="853"/>
        <v>0</v>
      </c>
      <c r="AK188" s="106">
        <f t="shared" si="853"/>
        <v>0</v>
      </c>
      <c r="AL188" s="106">
        <f t="shared" si="853"/>
        <v>0</v>
      </c>
      <c r="AM188" s="106">
        <f t="shared" si="21"/>
        <v>0</v>
      </c>
      <c r="AO188" s="106">
        <f t="shared" ref="AO188:AX188" si="854">IF(R187&gt;0,IF((R187+AC188)&lt;E$10,R187+AC188,E$10),0)</f>
        <v>0</v>
      </c>
      <c r="AP188" s="106">
        <f t="shared" si="854"/>
        <v>0</v>
      </c>
      <c r="AQ188" s="106">
        <f t="shared" si="854"/>
        <v>0</v>
      </c>
      <c r="AR188" s="106">
        <f t="shared" si="854"/>
        <v>0</v>
      </c>
      <c r="AS188" s="106">
        <f t="shared" si="854"/>
        <v>0</v>
      </c>
      <c r="AT188" s="106">
        <f t="shared" si="854"/>
        <v>0</v>
      </c>
      <c r="AU188" s="106">
        <f t="shared" si="854"/>
        <v>0</v>
      </c>
      <c r="AV188" s="106">
        <f t="shared" si="854"/>
        <v>0</v>
      </c>
      <c r="AW188" s="106">
        <f t="shared" si="854"/>
        <v>0</v>
      </c>
      <c r="AX188" s="106">
        <f t="shared" si="854"/>
        <v>0</v>
      </c>
      <c r="AY188" s="106">
        <f t="shared" si="23"/>
        <v>0</v>
      </c>
      <c r="BA188" s="108">
        <f t="shared" si="24"/>
        <v>0</v>
      </c>
      <c r="BB188" s="106">
        <f t="shared" ref="BB188:BJ188" si="855">IF(S187&lt;=0,0,IF($C188&lt;=SUM($BA188:BA188),0,IF(AP188+$C188-SUM($BA188:BA188)&gt;S187+AD188,S187+AD188-AP188,$C188-SUM($BA188:BA188))))</f>
        <v>0</v>
      </c>
      <c r="BC188" s="106">
        <f t="shared" si="855"/>
        <v>0</v>
      </c>
      <c r="BD188" s="106">
        <f t="shared" si="855"/>
        <v>0</v>
      </c>
      <c r="BE188" s="106">
        <f t="shared" si="855"/>
        <v>0</v>
      </c>
      <c r="BF188" s="106">
        <f t="shared" si="855"/>
        <v>0</v>
      </c>
      <c r="BG188" s="106">
        <f t="shared" si="855"/>
        <v>0</v>
      </c>
      <c r="BH188" s="106">
        <f t="shared" si="855"/>
        <v>0</v>
      </c>
      <c r="BI188" s="106">
        <f t="shared" si="855"/>
        <v>0</v>
      </c>
      <c r="BJ188" s="106">
        <f t="shared" si="855"/>
        <v>0</v>
      </c>
    </row>
    <row r="189" ht="11.25" customHeight="1">
      <c r="A189" s="102" t="str">
        <f t="shared" si="16"/>
        <v/>
      </c>
      <c r="B189" s="103" t="str">
        <f t="shared" si="17"/>
        <v>#N/A</v>
      </c>
      <c r="C189" s="104" t="str">
        <f>IF(A189="","",IF(snowball,IF(($E$5-AY189)&lt;0,0,$E$5-AY189),0)+D189)</f>
        <v/>
      </c>
      <c r="D189" s="105"/>
      <c r="E189" s="106">
        <f t="shared" ref="E189:N189" si="856">AO189+BA189</f>
        <v>0</v>
      </c>
      <c r="F189" s="106">
        <f t="shared" si="856"/>
        <v>0</v>
      </c>
      <c r="G189" s="106">
        <f t="shared" si="856"/>
        <v>0</v>
      </c>
      <c r="H189" s="106">
        <f t="shared" si="856"/>
        <v>0</v>
      </c>
      <c r="I189" s="106">
        <f t="shared" si="856"/>
        <v>0</v>
      </c>
      <c r="J189" s="106">
        <f t="shared" si="856"/>
        <v>0</v>
      </c>
      <c r="K189" s="106">
        <f t="shared" si="856"/>
        <v>0</v>
      </c>
      <c r="L189" s="106">
        <f t="shared" si="856"/>
        <v>0</v>
      </c>
      <c r="M189" s="106">
        <f t="shared" si="856"/>
        <v>0</v>
      </c>
      <c r="N189" s="106">
        <f t="shared" si="856"/>
        <v>0</v>
      </c>
      <c r="P189" s="107">
        <f t="shared" si="11"/>
        <v>0</v>
      </c>
      <c r="R189" s="106">
        <f t="shared" ref="R189:AA189" si="857">IF(E$8=0,0,ROUND(R188-(E189-AC189),2))</f>
        <v>0</v>
      </c>
      <c r="S189" s="106">
        <f t="shared" si="857"/>
        <v>0</v>
      </c>
      <c r="T189" s="106">
        <f t="shared" si="857"/>
        <v>0</v>
      </c>
      <c r="U189" s="106">
        <f t="shared" si="857"/>
        <v>0</v>
      </c>
      <c r="V189" s="106">
        <f t="shared" si="857"/>
        <v>0</v>
      </c>
      <c r="W189" s="106">
        <f t="shared" si="857"/>
        <v>0</v>
      </c>
      <c r="X189" s="106">
        <f t="shared" si="857"/>
        <v>0</v>
      </c>
      <c r="Y189" s="106">
        <f t="shared" si="857"/>
        <v>0</v>
      </c>
      <c r="Z189" s="106">
        <f t="shared" si="857"/>
        <v>0</v>
      </c>
      <c r="AA189" s="106">
        <f t="shared" si="857"/>
        <v>0</v>
      </c>
      <c r="AC189" s="106">
        <f t="shared" ref="AC189:AL189" si="858">ROUND(R188*E$9/12,2)</f>
        <v>0</v>
      </c>
      <c r="AD189" s="106">
        <f t="shared" si="858"/>
        <v>0</v>
      </c>
      <c r="AE189" s="106">
        <f t="shared" si="858"/>
        <v>0</v>
      </c>
      <c r="AF189" s="106">
        <f t="shared" si="858"/>
        <v>0</v>
      </c>
      <c r="AG189" s="106">
        <f t="shared" si="858"/>
        <v>0</v>
      </c>
      <c r="AH189" s="106">
        <f t="shared" si="858"/>
        <v>0</v>
      </c>
      <c r="AI189" s="106">
        <f t="shared" si="858"/>
        <v>0</v>
      </c>
      <c r="AJ189" s="106">
        <f t="shared" si="858"/>
        <v>0</v>
      </c>
      <c r="AK189" s="106">
        <f t="shared" si="858"/>
        <v>0</v>
      </c>
      <c r="AL189" s="106">
        <f t="shared" si="858"/>
        <v>0</v>
      </c>
      <c r="AM189" s="106">
        <f t="shared" si="21"/>
        <v>0</v>
      </c>
      <c r="AO189" s="106">
        <f t="shared" ref="AO189:AX189" si="859">IF(R188&gt;0,IF((R188+AC189)&lt;E$10,R188+AC189,E$10),0)</f>
        <v>0</v>
      </c>
      <c r="AP189" s="106">
        <f t="shared" si="859"/>
        <v>0</v>
      </c>
      <c r="AQ189" s="106">
        <f t="shared" si="859"/>
        <v>0</v>
      </c>
      <c r="AR189" s="106">
        <f t="shared" si="859"/>
        <v>0</v>
      </c>
      <c r="AS189" s="106">
        <f t="shared" si="859"/>
        <v>0</v>
      </c>
      <c r="AT189" s="106">
        <f t="shared" si="859"/>
        <v>0</v>
      </c>
      <c r="AU189" s="106">
        <f t="shared" si="859"/>
        <v>0</v>
      </c>
      <c r="AV189" s="106">
        <f t="shared" si="859"/>
        <v>0</v>
      </c>
      <c r="AW189" s="106">
        <f t="shared" si="859"/>
        <v>0</v>
      </c>
      <c r="AX189" s="106">
        <f t="shared" si="859"/>
        <v>0</v>
      </c>
      <c r="AY189" s="106">
        <f t="shared" si="23"/>
        <v>0</v>
      </c>
      <c r="BA189" s="108">
        <f t="shared" si="24"/>
        <v>0</v>
      </c>
      <c r="BB189" s="106">
        <f t="shared" ref="BB189:BJ189" si="860">IF(S188&lt;=0,0,IF($C189&lt;=SUM($BA189:BA189),0,IF(AP189+$C189-SUM($BA189:BA189)&gt;S188+AD189,S188+AD189-AP189,$C189-SUM($BA189:BA189))))</f>
        <v>0</v>
      </c>
      <c r="BC189" s="106">
        <f t="shared" si="860"/>
        <v>0</v>
      </c>
      <c r="BD189" s="106">
        <f t="shared" si="860"/>
        <v>0</v>
      </c>
      <c r="BE189" s="106">
        <f t="shared" si="860"/>
        <v>0</v>
      </c>
      <c r="BF189" s="106">
        <f t="shared" si="860"/>
        <v>0</v>
      </c>
      <c r="BG189" s="106">
        <f t="shared" si="860"/>
        <v>0</v>
      </c>
      <c r="BH189" s="106">
        <f t="shared" si="860"/>
        <v>0</v>
      </c>
      <c r="BI189" s="106">
        <f t="shared" si="860"/>
        <v>0</v>
      </c>
      <c r="BJ189" s="106">
        <f t="shared" si="860"/>
        <v>0</v>
      </c>
    </row>
    <row r="190" ht="11.25" customHeight="1">
      <c r="A190" s="102" t="str">
        <f t="shared" si="16"/>
        <v/>
      </c>
      <c r="B190" s="103" t="str">
        <f t="shared" si="17"/>
        <v>#N/A</v>
      </c>
      <c r="C190" s="104" t="str">
        <f>IF(A190="","",IF(snowball,IF(($E$5-AY190)&lt;0,0,$E$5-AY190),0)+D190)</f>
        <v/>
      </c>
      <c r="D190" s="105"/>
      <c r="E190" s="106">
        <f t="shared" ref="E190:N190" si="861">AO190+BA190</f>
        <v>0</v>
      </c>
      <c r="F190" s="106">
        <f t="shared" si="861"/>
        <v>0</v>
      </c>
      <c r="G190" s="106">
        <f t="shared" si="861"/>
        <v>0</v>
      </c>
      <c r="H190" s="106">
        <f t="shared" si="861"/>
        <v>0</v>
      </c>
      <c r="I190" s="106">
        <f t="shared" si="861"/>
        <v>0</v>
      </c>
      <c r="J190" s="106">
        <f t="shared" si="861"/>
        <v>0</v>
      </c>
      <c r="K190" s="106">
        <f t="shared" si="861"/>
        <v>0</v>
      </c>
      <c r="L190" s="106">
        <f t="shared" si="861"/>
        <v>0</v>
      </c>
      <c r="M190" s="106">
        <f t="shared" si="861"/>
        <v>0</v>
      </c>
      <c r="N190" s="106">
        <f t="shared" si="861"/>
        <v>0</v>
      </c>
      <c r="P190" s="107">
        <f t="shared" si="11"/>
        <v>0</v>
      </c>
      <c r="R190" s="106">
        <f t="shared" ref="R190:AA190" si="862">IF(E$8=0,0,ROUND(R189-(E190-AC190),2))</f>
        <v>0</v>
      </c>
      <c r="S190" s="106">
        <f t="shared" si="862"/>
        <v>0</v>
      </c>
      <c r="T190" s="106">
        <f t="shared" si="862"/>
        <v>0</v>
      </c>
      <c r="U190" s="106">
        <f t="shared" si="862"/>
        <v>0</v>
      </c>
      <c r="V190" s="106">
        <f t="shared" si="862"/>
        <v>0</v>
      </c>
      <c r="W190" s="106">
        <f t="shared" si="862"/>
        <v>0</v>
      </c>
      <c r="X190" s="106">
        <f t="shared" si="862"/>
        <v>0</v>
      </c>
      <c r="Y190" s="106">
        <f t="shared" si="862"/>
        <v>0</v>
      </c>
      <c r="Z190" s="106">
        <f t="shared" si="862"/>
        <v>0</v>
      </c>
      <c r="AA190" s="106">
        <f t="shared" si="862"/>
        <v>0</v>
      </c>
      <c r="AC190" s="106">
        <f t="shared" ref="AC190:AL190" si="863">ROUND(R189*E$9/12,2)</f>
        <v>0</v>
      </c>
      <c r="AD190" s="106">
        <f t="shared" si="863"/>
        <v>0</v>
      </c>
      <c r="AE190" s="106">
        <f t="shared" si="863"/>
        <v>0</v>
      </c>
      <c r="AF190" s="106">
        <f t="shared" si="863"/>
        <v>0</v>
      </c>
      <c r="AG190" s="106">
        <f t="shared" si="863"/>
        <v>0</v>
      </c>
      <c r="AH190" s="106">
        <f t="shared" si="863"/>
        <v>0</v>
      </c>
      <c r="AI190" s="106">
        <f t="shared" si="863"/>
        <v>0</v>
      </c>
      <c r="AJ190" s="106">
        <f t="shared" si="863"/>
        <v>0</v>
      </c>
      <c r="AK190" s="106">
        <f t="shared" si="863"/>
        <v>0</v>
      </c>
      <c r="AL190" s="106">
        <f t="shared" si="863"/>
        <v>0</v>
      </c>
      <c r="AM190" s="106">
        <f t="shared" si="21"/>
        <v>0</v>
      </c>
      <c r="AO190" s="106">
        <f t="shared" ref="AO190:AX190" si="864">IF(R189&gt;0,IF((R189+AC190)&lt;E$10,R189+AC190,E$10),0)</f>
        <v>0</v>
      </c>
      <c r="AP190" s="106">
        <f t="shared" si="864"/>
        <v>0</v>
      </c>
      <c r="AQ190" s="106">
        <f t="shared" si="864"/>
        <v>0</v>
      </c>
      <c r="AR190" s="106">
        <f t="shared" si="864"/>
        <v>0</v>
      </c>
      <c r="AS190" s="106">
        <f t="shared" si="864"/>
        <v>0</v>
      </c>
      <c r="AT190" s="106">
        <f t="shared" si="864"/>
        <v>0</v>
      </c>
      <c r="AU190" s="106">
        <f t="shared" si="864"/>
        <v>0</v>
      </c>
      <c r="AV190" s="106">
        <f t="shared" si="864"/>
        <v>0</v>
      </c>
      <c r="AW190" s="106">
        <f t="shared" si="864"/>
        <v>0</v>
      </c>
      <c r="AX190" s="106">
        <f t="shared" si="864"/>
        <v>0</v>
      </c>
      <c r="AY190" s="106">
        <f t="shared" si="23"/>
        <v>0</v>
      </c>
      <c r="BA190" s="108">
        <f t="shared" si="24"/>
        <v>0</v>
      </c>
      <c r="BB190" s="106">
        <f t="shared" ref="BB190:BJ190" si="865">IF(S189&lt;=0,0,IF($C190&lt;=SUM($BA190:BA190),0,IF(AP190+$C190-SUM($BA190:BA190)&gt;S189+AD190,S189+AD190-AP190,$C190-SUM($BA190:BA190))))</f>
        <v>0</v>
      </c>
      <c r="BC190" s="106">
        <f t="shared" si="865"/>
        <v>0</v>
      </c>
      <c r="BD190" s="106">
        <f t="shared" si="865"/>
        <v>0</v>
      </c>
      <c r="BE190" s="106">
        <f t="shared" si="865"/>
        <v>0</v>
      </c>
      <c r="BF190" s="106">
        <f t="shared" si="865"/>
        <v>0</v>
      </c>
      <c r="BG190" s="106">
        <f t="shared" si="865"/>
        <v>0</v>
      </c>
      <c r="BH190" s="106">
        <f t="shared" si="865"/>
        <v>0</v>
      </c>
      <c r="BI190" s="106">
        <f t="shared" si="865"/>
        <v>0</v>
      </c>
      <c r="BJ190" s="106">
        <f t="shared" si="865"/>
        <v>0</v>
      </c>
    </row>
    <row r="191" ht="11.25" customHeight="1">
      <c r="A191" s="102" t="str">
        <f t="shared" si="16"/>
        <v/>
      </c>
      <c r="B191" s="103" t="str">
        <f t="shared" si="17"/>
        <v>#N/A</v>
      </c>
      <c r="C191" s="104" t="str">
        <f>IF(A191="","",IF(snowball,IF(($E$5-AY191)&lt;0,0,$E$5-AY191),0)+D191)</f>
        <v/>
      </c>
      <c r="D191" s="105"/>
      <c r="E191" s="106">
        <f t="shared" ref="E191:N191" si="866">AO191+BA191</f>
        <v>0</v>
      </c>
      <c r="F191" s="106">
        <f t="shared" si="866"/>
        <v>0</v>
      </c>
      <c r="G191" s="106">
        <f t="shared" si="866"/>
        <v>0</v>
      </c>
      <c r="H191" s="106">
        <f t="shared" si="866"/>
        <v>0</v>
      </c>
      <c r="I191" s="106">
        <f t="shared" si="866"/>
        <v>0</v>
      </c>
      <c r="J191" s="106">
        <f t="shared" si="866"/>
        <v>0</v>
      </c>
      <c r="K191" s="106">
        <f t="shared" si="866"/>
        <v>0</v>
      </c>
      <c r="L191" s="106">
        <f t="shared" si="866"/>
        <v>0</v>
      </c>
      <c r="M191" s="106">
        <f t="shared" si="866"/>
        <v>0</v>
      </c>
      <c r="N191" s="106">
        <f t="shared" si="866"/>
        <v>0</v>
      </c>
      <c r="P191" s="107">
        <f t="shared" si="11"/>
        <v>0</v>
      </c>
      <c r="R191" s="106">
        <f t="shared" ref="R191:AA191" si="867">IF(E$8=0,0,ROUND(R190-(E191-AC191),2))</f>
        <v>0</v>
      </c>
      <c r="S191" s="106">
        <f t="shared" si="867"/>
        <v>0</v>
      </c>
      <c r="T191" s="106">
        <f t="shared" si="867"/>
        <v>0</v>
      </c>
      <c r="U191" s="106">
        <f t="shared" si="867"/>
        <v>0</v>
      </c>
      <c r="V191" s="106">
        <f t="shared" si="867"/>
        <v>0</v>
      </c>
      <c r="W191" s="106">
        <f t="shared" si="867"/>
        <v>0</v>
      </c>
      <c r="X191" s="106">
        <f t="shared" si="867"/>
        <v>0</v>
      </c>
      <c r="Y191" s="106">
        <f t="shared" si="867"/>
        <v>0</v>
      </c>
      <c r="Z191" s="106">
        <f t="shared" si="867"/>
        <v>0</v>
      </c>
      <c r="AA191" s="106">
        <f t="shared" si="867"/>
        <v>0</v>
      </c>
      <c r="AC191" s="106">
        <f t="shared" ref="AC191:AL191" si="868">ROUND(R190*E$9/12,2)</f>
        <v>0</v>
      </c>
      <c r="AD191" s="106">
        <f t="shared" si="868"/>
        <v>0</v>
      </c>
      <c r="AE191" s="106">
        <f t="shared" si="868"/>
        <v>0</v>
      </c>
      <c r="AF191" s="106">
        <f t="shared" si="868"/>
        <v>0</v>
      </c>
      <c r="AG191" s="106">
        <f t="shared" si="868"/>
        <v>0</v>
      </c>
      <c r="AH191" s="106">
        <f t="shared" si="868"/>
        <v>0</v>
      </c>
      <c r="AI191" s="106">
        <f t="shared" si="868"/>
        <v>0</v>
      </c>
      <c r="AJ191" s="106">
        <f t="shared" si="868"/>
        <v>0</v>
      </c>
      <c r="AK191" s="106">
        <f t="shared" si="868"/>
        <v>0</v>
      </c>
      <c r="AL191" s="106">
        <f t="shared" si="868"/>
        <v>0</v>
      </c>
      <c r="AM191" s="106">
        <f t="shared" si="21"/>
        <v>0</v>
      </c>
      <c r="AO191" s="106">
        <f t="shared" ref="AO191:AX191" si="869">IF(R190&gt;0,IF((R190+AC191)&lt;E$10,R190+AC191,E$10),0)</f>
        <v>0</v>
      </c>
      <c r="AP191" s="106">
        <f t="shared" si="869"/>
        <v>0</v>
      </c>
      <c r="AQ191" s="106">
        <f t="shared" si="869"/>
        <v>0</v>
      </c>
      <c r="AR191" s="106">
        <f t="shared" si="869"/>
        <v>0</v>
      </c>
      <c r="AS191" s="106">
        <f t="shared" si="869"/>
        <v>0</v>
      </c>
      <c r="AT191" s="106">
        <f t="shared" si="869"/>
        <v>0</v>
      </c>
      <c r="AU191" s="106">
        <f t="shared" si="869"/>
        <v>0</v>
      </c>
      <c r="AV191" s="106">
        <f t="shared" si="869"/>
        <v>0</v>
      </c>
      <c r="AW191" s="106">
        <f t="shared" si="869"/>
        <v>0</v>
      </c>
      <c r="AX191" s="106">
        <f t="shared" si="869"/>
        <v>0</v>
      </c>
      <c r="AY191" s="106">
        <f t="shared" si="23"/>
        <v>0</v>
      </c>
      <c r="BA191" s="108">
        <f t="shared" si="24"/>
        <v>0</v>
      </c>
      <c r="BB191" s="106">
        <f t="shared" ref="BB191:BJ191" si="870">IF(S190&lt;=0,0,IF($C191&lt;=SUM($BA191:BA191),0,IF(AP191+$C191-SUM($BA191:BA191)&gt;S190+AD191,S190+AD191-AP191,$C191-SUM($BA191:BA191))))</f>
        <v>0</v>
      </c>
      <c r="BC191" s="106">
        <f t="shared" si="870"/>
        <v>0</v>
      </c>
      <c r="BD191" s="106">
        <f t="shared" si="870"/>
        <v>0</v>
      </c>
      <c r="BE191" s="106">
        <f t="shared" si="870"/>
        <v>0</v>
      </c>
      <c r="BF191" s="106">
        <f t="shared" si="870"/>
        <v>0</v>
      </c>
      <c r="BG191" s="106">
        <f t="shared" si="870"/>
        <v>0</v>
      </c>
      <c r="BH191" s="106">
        <f t="shared" si="870"/>
        <v>0</v>
      </c>
      <c r="BI191" s="106">
        <f t="shared" si="870"/>
        <v>0</v>
      </c>
      <c r="BJ191" s="106">
        <f t="shared" si="870"/>
        <v>0</v>
      </c>
    </row>
    <row r="192" ht="11.25" customHeight="1">
      <c r="A192" s="102" t="str">
        <f t="shared" si="16"/>
        <v/>
      </c>
      <c r="B192" s="103" t="str">
        <f t="shared" si="17"/>
        <v>#N/A</v>
      </c>
      <c r="C192" s="104" t="str">
        <f>IF(A192="","",IF(snowball,IF(($E$5-AY192)&lt;0,0,$E$5-AY192),0)+D192)</f>
        <v/>
      </c>
      <c r="D192" s="105"/>
      <c r="E192" s="106">
        <f t="shared" ref="E192:N192" si="871">AO192+BA192</f>
        <v>0</v>
      </c>
      <c r="F192" s="106">
        <f t="shared" si="871"/>
        <v>0</v>
      </c>
      <c r="G192" s="106">
        <f t="shared" si="871"/>
        <v>0</v>
      </c>
      <c r="H192" s="106">
        <f t="shared" si="871"/>
        <v>0</v>
      </c>
      <c r="I192" s="106">
        <f t="shared" si="871"/>
        <v>0</v>
      </c>
      <c r="J192" s="106">
        <f t="shared" si="871"/>
        <v>0</v>
      </c>
      <c r="K192" s="106">
        <f t="shared" si="871"/>
        <v>0</v>
      </c>
      <c r="L192" s="106">
        <f t="shared" si="871"/>
        <v>0</v>
      </c>
      <c r="M192" s="106">
        <f t="shared" si="871"/>
        <v>0</v>
      </c>
      <c r="N192" s="106">
        <f t="shared" si="871"/>
        <v>0</v>
      </c>
      <c r="P192" s="107">
        <f t="shared" si="11"/>
        <v>0</v>
      </c>
      <c r="R192" s="106">
        <f t="shared" ref="R192:AA192" si="872">IF(E$8=0,0,ROUND(R191-(E192-AC192),2))</f>
        <v>0</v>
      </c>
      <c r="S192" s="106">
        <f t="shared" si="872"/>
        <v>0</v>
      </c>
      <c r="T192" s="106">
        <f t="shared" si="872"/>
        <v>0</v>
      </c>
      <c r="U192" s="106">
        <f t="shared" si="872"/>
        <v>0</v>
      </c>
      <c r="V192" s="106">
        <f t="shared" si="872"/>
        <v>0</v>
      </c>
      <c r="W192" s="106">
        <f t="shared" si="872"/>
        <v>0</v>
      </c>
      <c r="X192" s="106">
        <f t="shared" si="872"/>
        <v>0</v>
      </c>
      <c r="Y192" s="106">
        <f t="shared" si="872"/>
        <v>0</v>
      </c>
      <c r="Z192" s="106">
        <f t="shared" si="872"/>
        <v>0</v>
      </c>
      <c r="AA192" s="106">
        <f t="shared" si="872"/>
        <v>0</v>
      </c>
      <c r="AC192" s="106">
        <f t="shared" ref="AC192:AL192" si="873">ROUND(R191*E$9/12,2)</f>
        <v>0</v>
      </c>
      <c r="AD192" s="106">
        <f t="shared" si="873"/>
        <v>0</v>
      </c>
      <c r="AE192" s="106">
        <f t="shared" si="873"/>
        <v>0</v>
      </c>
      <c r="AF192" s="106">
        <f t="shared" si="873"/>
        <v>0</v>
      </c>
      <c r="AG192" s="106">
        <f t="shared" si="873"/>
        <v>0</v>
      </c>
      <c r="AH192" s="106">
        <f t="shared" si="873"/>
        <v>0</v>
      </c>
      <c r="AI192" s="106">
        <f t="shared" si="873"/>
        <v>0</v>
      </c>
      <c r="AJ192" s="106">
        <f t="shared" si="873"/>
        <v>0</v>
      </c>
      <c r="AK192" s="106">
        <f t="shared" si="873"/>
        <v>0</v>
      </c>
      <c r="AL192" s="106">
        <f t="shared" si="873"/>
        <v>0</v>
      </c>
      <c r="AM192" s="106">
        <f t="shared" si="21"/>
        <v>0</v>
      </c>
      <c r="AO192" s="106">
        <f t="shared" ref="AO192:AX192" si="874">IF(R191&gt;0,IF((R191+AC192)&lt;E$10,R191+AC192,E$10),0)</f>
        <v>0</v>
      </c>
      <c r="AP192" s="106">
        <f t="shared" si="874"/>
        <v>0</v>
      </c>
      <c r="AQ192" s="106">
        <f t="shared" si="874"/>
        <v>0</v>
      </c>
      <c r="AR192" s="106">
        <f t="shared" si="874"/>
        <v>0</v>
      </c>
      <c r="AS192" s="106">
        <f t="shared" si="874"/>
        <v>0</v>
      </c>
      <c r="AT192" s="106">
        <f t="shared" si="874"/>
        <v>0</v>
      </c>
      <c r="AU192" s="106">
        <f t="shared" si="874"/>
        <v>0</v>
      </c>
      <c r="AV192" s="106">
        <f t="shared" si="874"/>
        <v>0</v>
      </c>
      <c r="AW192" s="106">
        <f t="shared" si="874"/>
        <v>0</v>
      </c>
      <c r="AX192" s="106">
        <f t="shared" si="874"/>
        <v>0</v>
      </c>
      <c r="AY192" s="106">
        <f t="shared" si="23"/>
        <v>0</v>
      </c>
      <c r="BA192" s="108">
        <f t="shared" si="24"/>
        <v>0</v>
      </c>
      <c r="BB192" s="106">
        <f t="shared" ref="BB192:BJ192" si="875">IF(S191&lt;=0,0,IF($C192&lt;=SUM($BA192:BA192),0,IF(AP192+$C192-SUM($BA192:BA192)&gt;S191+AD192,S191+AD192-AP192,$C192-SUM($BA192:BA192))))</f>
        <v>0</v>
      </c>
      <c r="BC192" s="106">
        <f t="shared" si="875"/>
        <v>0</v>
      </c>
      <c r="BD192" s="106">
        <f t="shared" si="875"/>
        <v>0</v>
      </c>
      <c r="BE192" s="106">
        <f t="shared" si="875"/>
        <v>0</v>
      </c>
      <c r="BF192" s="106">
        <f t="shared" si="875"/>
        <v>0</v>
      </c>
      <c r="BG192" s="106">
        <f t="shared" si="875"/>
        <v>0</v>
      </c>
      <c r="BH192" s="106">
        <f t="shared" si="875"/>
        <v>0</v>
      </c>
      <c r="BI192" s="106">
        <f t="shared" si="875"/>
        <v>0</v>
      </c>
      <c r="BJ192" s="106">
        <f t="shared" si="875"/>
        <v>0</v>
      </c>
    </row>
    <row r="193" ht="11.25" customHeight="1">
      <c r="A193" s="102" t="str">
        <f t="shared" si="16"/>
        <v/>
      </c>
      <c r="B193" s="103" t="str">
        <f t="shared" si="17"/>
        <v>#N/A</v>
      </c>
      <c r="C193" s="104" t="str">
        <f>IF(A193="","",IF(snowball,IF(($E$5-AY193)&lt;0,0,$E$5-AY193),0)+D193)</f>
        <v/>
      </c>
      <c r="D193" s="105"/>
      <c r="E193" s="106">
        <f t="shared" ref="E193:N193" si="876">AO193+BA193</f>
        <v>0</v>
      </c>
      <c r="F193" s="106">
        <f t="shared" si="876"/>
        <v>0</v>
      </c>
      <c r="G193" s="106">
        <f t="shared" si="876"/>
        <v>0</v>
      </c>
      <c r="H193" s="106">
        <f t="shared" si="876"/>
        <v>0</v>
      </c>
      <c r="I193" s="106">
        <f t="shared" si="876"/>
        <v>0</v>
      </c>
      <c r="J193" s="106">
        <f t="shared" si="876"/>
        <v>0</v>
      </c>
      <c r="K193" s="106">
        <f t="shared" si="876"/>
        <v>0</v>
      </c>
      <c r="L193" s="106">
        <f t="shared" si="876"/>
        <v>0</v>
      </c>
      <c r="M193" s="106">
        <f t="shared" si="876"/>
        <v>0</v>
      </c>
      <c r="N193" s="106">
        <f t="shared" si="876"/>
        <v>0</v>
      </c>
      <c r="P193" s="107">
        <f t="shared" si="11"/>
        <v>0</v>
      </c>
      <c r="R193" s="106">
        <f t="shared" ref="R193:AA193" si="877">IF(E$8=0,0,ROUND(R192-(E193-AC193),2))</f>
        <v>0</v>
      </c>
      <c r="S193" s="106">
        <f t="shared" si="877"/>
        <v>0</v>
      </c>
      <c r="T193" s="106">
        <f t="shared" si="877"/>
        <v>0</v>
      </c>
      <c r="U193" s="106">
        <f t="shared" si="877"/>
        <v>0</v>
      </c>
      <c r="V193" s="106">
        <f t="shared" si="877"/>
        <v>0</v>
      </c>
      <c r="W193" s="106">
        <f t="shared" si="877"/>
        <v>0</v>
      </c>
      <c r="X193" s="106">
        <f t="shared" si="877"/>
        <v>0</v>
      </c>
      <c r="Y193" s="106">
        <f t="shared" si="877"/>
        <v>0</v>
      </c>
      <c r="Z193" s="106">
        <f t="shared" si="877"/>
        <v>0</v>
      </c>
      <c r="AA193" s="106">
        <f t="shared" si="877"/>
        <v>0</v>
      </c>
      <c r="AC193" s="106">
        <f t="shared" ref="AC193:AL193" si="878">ROUND(R192*E$9/12,2)</f>
        <v>0</v>
      </c>
      <c r="AD193" s="106">
        <f t="shared" si="878"/>
        <v>0</v>
      </c>
      <c r="AE193" s="106">
        <f t="shared" si="878"/>
        <v>0</v>
      </c>
      <c r="AF193" s="106">
        <f t="shared" si="878"/>
        <v>0</v>
      </c>
      <c r="AG193" s="106">
        <f t="shared" si="878"/>
        <v>0</v>
      </c>
      <c r="AH193" s="106">
        <f t="shared" si="878"/>
        <v>0</v>
      </c>
      <c r="AI193" s="106">
        <f t="shared" si="878"/>
        <v>0</v>
      </c>
      <c r="AJ193" s="106">
        <f t="shared" si="878"/>
        <v>0</v>
      </c>
      <c r="AK193" s="106">
        <f t="shared" si="878"/>
        <v>0</v>
      </c>
      <c r="AL193" s="106">
        <f t="shared" si="878"/>
        <v>0</v>
      </c>
      <c r="AM193" s="106">
        <f t="shared" si="21"/>
        <v>0</v>
      </c>
      <c r="AO193" s="106">
        <f t="shared" ref="AO193:AX193" si="879">IF(R192&gt;0,IF((R192+AC193)&lt;E$10,R192+AC193,E$10),0)</f>
        <v>0</v>
      </c>
      <c r="AP193" s="106">
        <f t="shared" si="879"/>
        <v>0</v>
      </c>
      <c r="AQ193" s="106">
        <f t="shared" si="879"/>
        <v>0</v>
      </c>
      <c r="AR193" s="106">
        <f t="shared" si="879"/>
        <v>0</v>
      </c>
      <c r="AS193" s="106">
        <f t="shared" si="879"/>
        <v>0</v>
      </c>
      <c r="AT193" s="106">
        <f t="shared" si="879"/>
        <v>0</v>
      </c>
      <c r="AU193" s="106">
        <f t="shared" si="879"/>
        <v>0</v>
      </c>
      <c r="AV193" s="106">
        <f t="shared" si="879"/>
        <v>0</v>
      </c>
      <c r="AW193" s="106">
        <f t="shared" si="879"/>
        <v>0</v>
      </c>
      <c r="AX193" s="106">
        <f t="shared" si="879"/>
        <v>0</v>
      </c>
      <c r="AY193" s="106">
        <f t="shared" si="23"/>
        <v>0</v>
      </c>
      <c r="BA193" s="108">
        <f t="shared" si="24"/>
        <v>0</v>
      </c>
      <c r="BB193" s="106">
        <f t="shared" ref="BB193:BJ193" si="880">IF(S192&lt;=0,0,IF($C193&lt;=SUM($BA193:BA193),0,IF(AP193+$C193-SUM($BA193:BA193)&gt;S192+AD193,S192+AD193-AP193,$C193-SUM($BA193:BA193))))</f>
        <v>0</v>
      </c>
      <c r="BC193" s="106">
        <f t="shared" si="880"/>
        <v>0</v>
      </c>
      <c r="BD193" s="106">
        <f t="shared" si="880"/>
        <v>0</v>
      </c>
      <c r="BE193" s="106">
        <f t="shared" si="880"/>
        <v>0</v>
      </c>
      <c r="BF193" s="106">
        <f t="shared" si="880"/>
        <v>0</v>
      </c>
      <c r="BG193" s="106">
        <f t="shared" si="880"/>
        <v>0</v>
      </c>
      <c r="BH193" s="106">
        <f t="shared" si="880"/>
        <v>0</v>
      </c>
      <c r="BI193" s="106">
        <f t="shared" si="880"/>
        <v>0</v>
      </c>
      <c r="BJ193" s="106">
        <f t="shared" si="880"/>
        <v>0</v>
      </c>
    </row>
    <row r="194" ht="11.25" customHeight="1">
      <c r="A194" s="102" t="str">
        <f t="shared" si="16"/>
        <v/>
      </c>
      <c r="B194" s="103" t="str">
        <f t="shared" si="17"/>
        <v>#N/A</v>
      </c>
      <c r="C194" s="104" t="str">
        <f>IF(A194="","",IF(snowball,IF(($E$5-AY194)&lt;0,0,$E$5-AY194),0)+D194)</f>
        <v/>
      </c>
      <c r="D194" s="105"/>
      <c r="E194" s="106">
        <f t="shared" ref="E194:N194" si="881">AO194+BA194</f>
        <v>0</v>
      </c>
      <c r="F194" s="106">
        <f t="shared" si="881"/>
        <v>0</v>
      </c>
      <c r="G194" s="106">
        <f t="shared" si="881"/>
        <v>0</v>
      </c>
      <c r="H194" s="106">
        <f t="shared" si="881"/>
        <v>0</v>
      </c>
      <c r="I194" s="106">
        <f t="shared" si="881"/>
        <v>0</v>
      </c>
      <c r="J194" s="106">
        <f t="shared" si="881"/>
        <v>0</v>
      </c>
      <c r="K194" s="106">
        <f t="shared" si="881"/>
        <v>0</v>
      </c>
      <c r="L194" s="106">
        <f t="shared" si="881"/>
        <v>0</v>
      </c>
      <c r="M194" s="106">
        <f t="shared" si="881"/>
        <v>0</v>
      </c>
      <c r="N194" s="106">
        <f t="shared" si="881"/>
        <v>0</v>
      </c>
      <c r="P194" s="107">
        <f t="shared" si="11"/>
        <v>0</v>
      </c>
      <c r="R194" s="106">
        <f t="shared" ref="R194:AA194" si="882">IF(E$8=0,0,ROUND(R193-(E194-AC194),2))</f>
        <v>0</v>
      </c>
      <c r="S194" s="106">
        <f t="shared" si="882"/>
        <v>0</v>
      </c>
      <c r="T194" s="106">
        <f t="shared" si="882"/>
        <v>0</v>
      </c>
      <c r="U194" s="106">
        <f t="shared" si="882"/>
        <v>0</v>
      </c>
      <c r="V194" s="106">
        <f t="shared" si="882"/>
        <v>0</v>
      </c>
      <c r="W194" s="106">
        <f t="shared" si="882"/>
        <v>0</v>
      </c>
      <c r="X194" s="106">
        <f t="shared" si="882"/>
        <v>0</v>
      </c>
      <c r="Y194" s="106">
        <f t="shared" si="882"/>
        <v>0</v>
      </c>
      <c r="Z194" s="106">
        <f t="shared" si="882"/>
        <v>0</v>
      </c>
      <c r="AA194" s="106">
        <f t="shared" si="882"/>
        <v>0</v>
      </c>
      <c r="AC194" s="106">
        <f t="shared" ref="AC194:AL194" si="883">ROUND(R193*E$9/12,2)</f>
        <v>0</v>
      </c>
      <c r="AD194" s="106">
        <f t="shared" si="883"/>
        <v>0</v>
      </c>
      <c r="AE194" s="106">
        <f t="shared" si="883"/>
        <v>0</v>
      </c>
      <c r="AF194" s="106">
        <f t="shared" si="883"/>
        <v>0</v>
      </c>
      <c r="AG194" s="106">
        <f t="shared" si="883"/>
        <v>0</v>
      </c>
      <c r="AH194" s="106">
        <f t="shared" si="883"/>
        <v>0</v>
      </c>
      <c r="AI194" s="106">
        <f t="shared" si="883"/>
        <v>0</v>
      </c>
      <c r="AJ194" s="106">
        <f t="shared" si="883"/>
        <v>0</v>
      </c>
      <c r="AK194" s="106">
        <f t="shared" si="883"/>
        <v>0</v>
      </c>
      <c r="AL194" s="106">
        <f t="shared" si="883"/>
        <v>0</v>
      </c>
      <c r="AM194" s="106">
        <f t="shared" si="21"/>
        <v>0</v>
      </c>
      <c r="AO194" s="106">
        <f t="shared" ref="AO194:AX194" si="884">IF(R193&gt;0,IF((R193+AC194)&lt;E$10,R193+AC194,E$10),0)</f>
        <v>0</v>
      </c>
      <c r="AP194" s="106">
        <f t="shared" si="884"/>
        <v>0</v>
      </c>
      <c r="AQ194" s="106">
        <f t="shared" si="884"/>
        <v>0</v>
      </c>
      <c r="AR194" s="106">
        <f t="shared" si="884"/>
        <v>0</v>
      </c>
      <c r="AS194" s="106">
        <f t="shared" si="884"/>
        <v>0</v>
      </c>
      <c r="AT194" s="106">
        <f t="shared" si="884"/>
        <v>0</v>
      </c>
      <c r="AU194" s="106">
        <f t="shared" si="884"/>
        <v>0</v>
      </c>
      <c r="AV194" s="106">
        <f t="shared" si="884"/>
        <v>0</v>
      </c>
      <c r="AW194" s="106">
        <f t="shared" si="884"/>
        <v>0</v>
      </c>
      <c r="AX194" s="106">
        <f t="shared" si="884"/>
        <v>0</v>
      </c>
      <c r="AY194" s="106">
        <f t="shared" si="23"/>
        <v>0</v>
      </c>
      <c r="BA194" s="108">
        <f t="shared" si="24"/>
        <v>0</v>
      </c>
      <c r="BB194" s="106">
        <f t="shared" ref="BB194:BJ194" si="885">IF(S193&lt;=0,0,IF($C194&lt;=SUM($BA194:BA194),0,IF(AP194+$C194-SUM($BA194:BA194)&gt;S193+AD194,S193+AD194-AP194,$C194-SUM($BA194:BA194))))</f>
        <v>0</v>
      </c>
      <c r="BC194" s="106">
        <f t="shared" si="885"/>
        <v>0</v>
      </c>
      <c r="BD194" s="106">
        <f t="shared" si="885"/>
        <v>0</v>
      </c>
      <c r="BE194" s="106">
        <f t="shared" si="885"/>
        <v>0</v>
      </c>
      <c r="BF194" s="106">
        <f t="shared" si="885"/>
        <v>0</v>
      </c>
      <c r="BG194" s="106">
        <f t="shared" si="885"/>
        <v>0</v>
      </c>
      <c r="BH194" s="106">
        <f t="shared" si="885"/>
        <v>0</v>
      </c>
      <c r="BI194" s="106">
        <f t="shared" si="885"/>
        <v>0</v>
      </c>
      <c r="BJ194" s="106">
        <f t="shared" si="885"/>
        <v>0</v>
      </c>
    </row>
    <row r="195" ht="11.25" customHeight="1">
      <c r="A195" s="102" t="str">
        <f t="shared" si="16"/>
        <v/>
      </c>
      <c r="B195" s="103" t="str">
        <f t="shared" si="17"/>
        <v>#N/A</v>
      </c>
      <c r="C195" s="104" t="str">
        <f>IF(A195="","",IF(snowball,IF(($E$5-AY195)&lt;0,0,$E$5-AY195),0)+D195)</f>
        <v/>
      </c>
      <c r="D195" s="105"/>
      <c r="E195" s="106">
        <f t="shared" ref="E195:N195" si="886">AO195+BA195</f>
        <v>0</v>
      </c>
      <c r="F195" s="106">
        <f t="shared" si="886"/>
        <v>0</v>
      </c>
      <c r="G195" s="106">
        <f t="shared" si="886"/>
        <v>0</v>
      </c>
      <c r="H195" s="106">
        <f t="shared" si="886"/>
        <v>0</v>
      </c>
      <c r="I195" s="106">
        <f t="shared" si="886"/>
        <v>0</v>
      </c>
      <c r="J195" s="106">
        <f t="shared" si="886"/>
        <v>0</v>
      </c>
      <c r="K195" s="106">
        <f t="shared" si="886"/>
        <v>0</v>
      </c>
      <c r="L195" s="106">
        <f t="shared" si="886"/>
        <v>0</v>
      </c>
      <c r="M195" s="106">
        <f t="shared" si="886"/>
        <v>0</v>
      </c>
      <c r="N195" s="106">
        <f t="shared" si="886"/>
        <v>0</v>
      </c>
      <c r="P195" s="107">
        <f t="shared" si="11"/>
        <v>0</v>
      </c>
      <c r="R195" s="106">
        <f t="shared" ref="R195:AA195" si="887">IF(E$8=0,0,ROUND(R194-(E195-AC195),2))</f>
        <v>0</v>
      </c>
      <c r="S195" s="106">
        <f t="shared" si="887"/>
        <v>0</v>
      </c>
      <c r="T195" s="106">
        <f t="shared" si="887"/>
        <v>0</v>
      </c>
      <c r="U195" s="106">
        <f t="shared" si="887"/>
        <v>0</v>
      </c>
      <c r="V195" s="106">
        <f t="shared" si="887"/>
        <v>0</v>
      </c>
      <c r="W195" s="106">
        <f t="shared" si="887"/>
        <v>0</v>
      </c>
      <c r="X195" s="106">
        <f t="shared" si="887"/>
        <v>0</v>
      </c>
      <c r="Y195" s="106">
        <f t="shared" si="887"/>
        <v>0</v>
      </c>
      <c r="Z195" s="106">
        <f t="shared" si="887"/>
        <v>0</v>
      </c>
      <c r="AA195" s="106">
        <f t="shared" si="887"/>
        <v>0</v>
      </c>
      <c r="AC195" s="106">
        <f t="shared" ref="AC195:AL195" si="888">ROUND(R194*E$9/12,2)</f>
        <v>0</v>
      </c>
      <c r="AD195" s="106">
        <f t="shared" si="888"/>
        <v>0</v>
      </c>
      <c r="AE195" s="106">
        <f t="shared" si="888"/>
        <v>0</v>
      </c>
      <c r="AF195" s="106">
        <f t="shared" si="888"/>
        <v>0</v>
      </c>
      <c r="AG195" s="106">
        <f t="shared" si="888"/>
        <v>0</v>
      </c>
      <c r="AH195" s="106">
        <f t="shared" si="888"/>
        <v>0</v>
      </c>
      <c r="AI195" s="106">
        <f t="shared" si="888"/>
        <v>0</v>
      </c>
      <c r="AJ195" s="106">
        <f t="shared" si="888"/>
        <v>0</v>
      </c>
      <c r="AK195" s="106">
        <f t="shared" si="888"/>
        <v>0</v>
      </c>
      <c r="AL195" s="106">
        <f t="shared" si="888"/>
        <v>0</v>
      </c>
      <c r="AM195" s="106">
        <f t="shared" si="21"/>
        <v>0</v>
      </c>
      <c r="AO195" s="106">
        <f t="shared" ref="AO195:AX195" si="889">IF(R194&gt;0,IF((R194+AC195)&lt;E$10,R194+AC195,E$10),0)</f>
        <v>0</v>
      </c>
      <c r="AP195" s="106">
        <f t="shared" si="889"/>
        <v>0</v>
      </c>
      <c r="AQ195" s="106">
        <f t="shared" si="889"/>
        <v>0</v>
      </c>
      <c r="AR195" s="106">
        <f t="shared" si="889"/>
        <v>0</v>
      </c>
      <c r="AS195" s="106">
        <f t="shared" si="889"/>
        <v>0</v>
      </c>
      <c r="AT195" s="106">
        <f t="shared" si="889"/>
        <v>0</v>
      </c>
      <c r="AU195" s="106">
        <f t="shared" si="889"/>
        <v>0</v>
      </c>
      <c r="AV195" s="106">
        <f t="shared" si="889"/>
        <v>0</v>
      </c>
      <c r="AW195" s="106">
        <f t="shared" si="889"/>
        <v>0</v>
      </c>
      <c r="AX195" s="106">
        <f t="shared" si="889"/>
        <v>0</v>
      </c>
      <c r="AY195" s="106">
        <f t="shared" si="23"/>
        <v>0</v>
      </c>
      <c r="BA195" s="108">
        <f t="shared" si="24"/>
        <v>0</v>
      </c>
      <c r="BB195" s="106">
        <f t="shared" ref="BB195:BJ195" si="890">IF(S194&lt;=0,0,IF($C195&lt;=SUM($BA195:BA195),0,IF(AP195+$C195-SUM($BA195:BA195)&gt;S194+AD195,S194+AD195-AP195,$C195-SUM($BA195:BA195))))</f>
        <v>0</v>
      </c>
      <c r="BC195" s="106">
        <f t="shared" si="890"/>
        <v>0</v>
      </c>
      <c r="BD195" s="106">
        <f t="shared" si="890"/>
        <v>0</v>
      </c>
      <c r="BE195" s="106">
        <f t="shared" si="890"/>
        <v>0</v>
      </c>
      <c r="BF195" s="106">
        <f t="shared" si="890"/>
        <v>0</v>
      </c>
      <c r="BG195" s="106">
        <f t="shared" si="890"/>
        <v>0</v>
      </c>
      <c r="BH195" s="106">
        <f t="shared" si="890"/>
        <v>0</v>
      </c>
      <c r="BI195" s="106">
        <f t="shared" si="890"/>
        <v>0</v>
      </c>
      <c r="BJ195" s="106">
        <f t="shared" si="890"/>
        <v>0</v>
      </c>
    </row>
    <row r="196" ht="11.25" customHeight="1">
      <c r="A196" s="102" t="str">
        <f t="shared" si="16"/>
        <v/>
      </c>
      <c r="B196" s="103" t="str">
        <f t="shared" si="17"/>
        <v>#N/A</v>
      </c>
      <c r="C196" s="104" t="str">
        <f>IF(A196="","",IF(snowball,IF(($E$5-AY196)&lt;0,0,$E$5-AY196),0)+D196)</f>
        <v/>
      </c>
      <c r="D196" s="105"/>
      <c r="E196" s="106">
        <f t="shared" ref="E196:N196" si="891">AO196+BA196</f>
        <v>0</v>
      </c>
      <c r="F196" s="106">
        <f t="shared" si="891"/>
        <v>0</v>
      </c>
      <c r="G196" s="106">
        <f t="shared" si="891"/>
        <v>0</v>
      </c>
      <c r="H196" s="106">
        <f t="shared" si="891"/>
        <v>0</v>
      </c>
      <c r="I196" s="106">
        <f t="shared" si="891"/>
        <v>0</v>
      </c>
      <c r="J196" s="106">
        <f t="shared" si="891"/>
        <v>0</v>
      </c>
      <c r="K196" s="106">
        <f t="shared" si="891"/>
        <v>0</v>
      </c>
      <c r="L196" s="106">
        <f t="shared" si="891"/>
        <v>0</v>
      </c>
      <c r="M196" s="106">
        <f t="shared" si="891"/>
        <v>0</v>
      </c>
      <c r="N196" s="106">
        <f t="shared" si="891"/>
        <v>0</v>
      </c>
      <c r="P196" s="107">
        <f t="shared" si="11"/>
        <v>0</v>
      </c>
      <c r="R196" s="106">
        <f t="shared" ref="R196:AA196" si="892">IF(E$8=0,0,ROUND(R195-(E196-AC196),2))</f>
        <v>0</v>
      </c>
      <c r="S196" s="106">
        <f t="shared" si="892"/>
        <v>0</v>
      </c>
      <c r="T196" s="106">
        <f t="shared" si="892"/>
        <v>0</v>
      </c>
      <c r="U196" s="106">
        <f t="shared" si="892"/>
        <v>0</v>
      </c>
      <c r="V196" s="106">
        <f t="shared" si="892"/>
        <v>0</v>
      </c>
      <c r="W196" s="106">
        <f t="shared" si="892"/>
        <v>0</v>
      </c>
      <c r="X196" s="106">
        <f t="shared" si="892"/>
        <v>0</v>
      </c>
      <c r="Y196" s="106">
        <f t="shared" si="892"/>
        <v>0</v>
      </c>
      <c r="Z196" s="106">
        <f t="shared" si="892"/>
        <v>0</v>
      </c>
      <c r="AA196" s="106">
        <f t="shared" si="892"/>
        <v>0</v>
      </c>
      <c r="AC196" s="106">
        <f t="shared" ref="AC196:AL196" si="893">ROUND(R195*E$9/12,2)</f>
        <v>0</v>
      </c>
      <c r="AD196" s="106">
        <f t="shared" si="893"/>
        <v>0</v>
      </c>
      <c r="AE196" s="106">
        <f t="shared" si="893"/>
        <v>0</v>
      </c>
      <c r="AF196" s="106">
        <f t="shared" si="893"/>
        <v>0</v>
      </c>
      <c r="AG196" s="106">
        <f t="shared" si="893"/>
        <v>0</v>
      </c>
      <c r="AH196" s="106">
        <f t="shared" si="893"/>
        <v>0</v>
      </c>
      <c r="AI196" s="106">
        <f t="shared" si="893"/>
        <v>0</v>
      </c>
      <c r="AJ196" s="106">
        <f t="shared" si="893"/>
        <v>0</v>
      </c>
      <c r="AK196" s="106">
        <f t="shared" si="893"/>
        <v>0</v>
      </c>
      <c r="AL196" s="106">
        <f t="shared" si="893"/>
        <v>0</v>
      </c>
      <c r="AM196" s="106">
        <f t="shared" si="21"/>
        <v>0</v>
      </c>
      <c r="AO196" s="106">
        <f t="shared" ref="AO196:AX196" si="894">IF(R195&gt;0,IF((R195+AC196)&lt;E$10,R195+AC196,E$10),0)</f>
        <v>0</v>
      </c>
      <c r="AP196" s="106">
        <f t="shared" si="894"/>
        <v>0</v>
      </c>
      <c r="AQ196" s="106">
        <f t="shared" si="894"/>
        <v>0</v>
      </c>
      <c r="AR196" s="106">
        <f t="shared" si="894"/>
        <v>0</v>
      </c>
      <c r="AS196" s="106">
        <f t="shared" si="894"/>
        <v>0</v>
      </c>
      <c r="AT196" s="106">
        <f t="shared" si="894"/>
        <v>0</v>
      </c>
      <c r="AU196" s="106">
        <f t="shared" si="894"/>
        <v>0</v>
      </c>
      <c r="AV196" s="106">
        <f t="shared" si="894"/>
        <v>0</v>
      </c>
      <c r="AW196" s="106">
        <f t="shared" si="894"/>
        <v>0</v>
      </c>
      <c r="AX196" s="106">
        <f t="shared" si="894"/>
        <v>0</v>
      </c>
      <c r="AY196" s="106">
        <f t="shared" si="23"/>
        <v>0</v>
      </c>
      <c r="BA196" s="108">
        <f t="shared" si="24"/>
        <v>0</v>
      </c>
      <c r="BB196" s="106">
        <f t="shared" ref="BB196:BJ196" si="895">IF(S195&lt;=0,0,IF($C196&lt;=SUM($BA196:BA196),0,IF(AP196+$C196-SUM($BA196:BA196)&gt;S195+AD196,S195+AD196-AP196,$C196-SUM($BA196:BA196))))</f>
        <v>0</v>
      </c>
      <c r="BC196" s="106">
        <f t="shared" si="895"/>
        <v>0</v>
      </c>
      <c r="BD196" s="106">
        <f t="shared" si="895"/>
        <v>0</v>
      </c>
      <c r="BE196" s="106">
        <f t="shared" si="895"/>
        <v>0</v>
      </c>
      <c r="BF196" s="106">
        <f t="shared" si="895"/>
        <v>0</v>
      </c>
      <c r="BG196" s="106">
        <f t="shared" si="895"/>
        <v>0</v>
      </c>
      <c r="BH196" s="106">
        <f t="shared" si="895"/>
        <v>0</v>
      </c>
      <c r="BI196" s="106">
        <f t="shared" si="895"/>
        <v>0</v>
      </c>
      <c r="BJ196" s="106">
        <f t="shared" si="895"/>
        <v>0</v>
      </c>
    </row>
    <row r="197" ht="11.25" customHeight="1">
      <c r="A197" s="102" t="str">
        <f t="shared" si="16"/>
        <v/>
      </c>
      <c r="B197" s="103" t="str">
        <f t="shared" si="17"/>
        <v>#N/A</v>
      </c>
      <c r="C197" s="104" t="str">
        <f>IF(A197="","",IF(snowball,IF(($E$5-AY197)&lt;0,0,$E$5-AY197),0)+D197)</f>
        <v/>
      </c>
      <c r="D197" s="105"/>
      <c r="E197" s="106">
        <f t="shared" ref="E197:N197" si="896">AO197+BA197</f>
        <v>0</v>
      </c>
      <c r="F197" s="106">
        <f t="shared" si="896"/>
        <v>0</v>
      </c>
      <c r="G197" s="106">
        <f t="shared" si="896"/>
        <v>0</v>
      </c>
      <c r="H197" s="106">
        <f t="shared" si="896"/>
        <v>0</v>
      </c>
      <c r="I197" s="106">
        <f t="shared" si="896"/>
        <v>0</v>
      </c>
      <c r="J197" s="106">
        <f t="shared" si="896"/>
        <v>0</v>
      </c>
      <c r="K197" s="106">
        <f t="shared" si="896"/>
        <v>0</v>
      </c>
      <c r="L197" s="106">
        <f t="shared" si="896"/>
        <v>0</v>
      </c>
      <c r="M197" s="106">
        <f t="shared" si="896"/>
        <v>0</v>
      </c>
      <c r="N197" s="106">
        <f t="shared" si="896"/>
        <v>0</v>
      </c>
      <c r="P197" s="107">
        <f t="shared" si="11"/>
        <v>0</v>
      </c>
      <c r="R197" s="106">
        <f t="shared" ref="R197:AA197" si="897">IF(E$8=0,0,ROUND(R196-(E197-AC197),2))</f>
        <v>0</v>
      </c>
      <c r="S197" s="106">
        <f t="shared" si="897"/>
        <v>0</v>
      </c>
      <c r="T197" s="106">
        <f t="shared" si="897"/>
        <v>0</v>
      </c>
      <c r="U197" s="106">
        <f t="shared" si="897"/>
        <v>0</v>
      </c>
      <c r="V197" s="106">
        <f t="shared" si="897"/>
        <v>0</v>
      </c>
      <c r="W197" s="106">
        <f t="shared" si="897"/>
        <v>0</v>
      </c>
      <c r="X197" s="106">
        <f t="shared" si="897"/>
        <v>0</v>
      </c>
      <c r="Y197" s="106">
        <f t="shared" si="897"/>
        <v>0</v>
      </c>
      <c r="Z197" s="106">
        <f t="shared" si="897"/>
        <v>0</v>
      </c>
      <c r="AA197" s="106">
        <f t="shared" si="897"/>
        <v>0</v>
      </c>
      <c r="AC197" s="106">
        <f t="shared" ref="AC197:AL197" si="898">ROUND(R196*E$9/12,2)</f>
        <v>0</v>
      </c>
      <c r="AD197" s="106">
        <f t="shared" si="898"/>
        <v>0</v>
      </c>
      <c r="AE197" s="106">
        <f t="shared" si="898"/>
        <v>0</v>
      </c>
      <c r="AF197" s="106">
        <f t="shared" si="898"/>
        <v>0</v>
      </c>
      <c r="AG197" s="106">
        <f t="shared" si="898"/>
        <v>0</v>
      </c>
      <c r="AH197" s="106">
        <f t="shared" si="898"/>
        <v>0</v>
      </c>
      <c r="AI197" s="106">
        <f t="shared" si="898"/>
        <v>0</v>
      </c>
      <c r="AJ197" s="106">
        <f t="shared" si="898"/>
        <v>0</v>
      </c>
      <c r="AK197" s="106">
        <f t="shared" si="898"/>
        <v>0</v>
      </c>
      <c r="AL197" s="106">
        <f t="shared" si="898"/>
        <v>0</v>
      </c>
      <c r="AM197" s="106">
        <f t="shared" si="21"/>
        <v>0</v>
      </c>
      <c r="AO197" s="106">
        <f t="shared" ref="AO197:AX197" si="899">IF(R196&gt;0,IF((R196+AC197)&lt;E$10,R196+AC197,E$10),0)</f>
        <v>0</v>
      </c>
      <c r="AP197" s="106">
        <f t="shared" si="899"/>
        <v>0</v>
      </c>
      <c r="AQ197" s="106">
        <f t="shared" si="899"/>
        <v>0</v>
      </c>
      <c r="AR197" s="106">
        <f t="shared" si="899"/>
        <v>0</v>
      </c>
      <c r="AS197" s="106">
        <f t="shared" si="899"/>
        <v>0</v>
      </c>
      <c r="AT197" s="106">
        <f t="shared" si="899"/>
        <v>0</v>
      </c>
      <c r="AU197" s="106">
        <f t="shared" si="899"/>
        <v>0</v>
      </c>
      <c r="AV197" s="106">
        <f t="shared" si="899"/>
        <v>0</v>
      </c>
      <c r="AW197" s="106">
        <f t="shared" si="899"/>
        <v>0</v>
      </c>
      <c r="AX197" s="106">
        <f t="shared" si="899"/>
        <v>0</v>
      </c>
      <c r="AY197" s="106">
        <f t="shared" si="23"/>
        <v>0</v>
      </c>
      <c r="BA197" s="108">
        <f t="shared" si="24"/>
        <v>0</v>
      </c>
      <c r="BB197" s="106">
        <f t="shared" ref="BB197:BJ197" si="900">IF(S196&lt;=0,0,IF($C197&lt;=SUM($BA197:BA197),0,IF(AP197+$C197-SUM($BA197:BA197)&gt;S196+AD197,S196+AD197-AP197,$C197-SUM($BA197:BA197))))</f>
        <v>0</v>
      </c>
      <c r="BC197" s="106">
        <f t="shared" si="900"/>
        <v>0</v>
      </c>
      <c r="BD197" s="106">
        <f t="shared" si="900"/>
        <v>0</v>
      </c>
      <c r="BE197" s="106">
        <f t="shared" si="900"/>
        <v>0</v>
      </c>
      <c r="BF197" s="106">
        <f t="shared" si="900"/>
        <v>0</v>
      </c>
      <c r="BG197" s="106">
        <f t="shared" si="900"/>
        <v>0</v>
      </c>
      <c r="BH197" s="106">
        <f t="shared" si="900"/>
        <v>0</v>
      </c>
      <c r="BI197" s="106">
        <f t="shared" si="900"/>
        <v>0</v>
      </c>
      <c r="BJ197" s="106">
        <f t="shared" si="900"/>
        <v>0</v>
      </c>
    </row>
    <row r="198" ht="11.25" customHeight="1">
      <c r="A198" s="102" t="str">
        <f t="shared" si="16"/>
        <v/>
      </c>
      <c r="B198" s="103" t="str">
        <f t="shared" si="17"/>
        <v>#N/A</v>
      </c>
      <c r="C198" s="104" t="str">
        <f>IF(A198="","",IF(snowball,IF(($E$5-AY198)&lt;0,0,$E$5-AY198),0)+D198)</f>
        <v/>
      </c>
      <c r="D198" s="105"/>
      <c r="E198" s="106">
        <f t="shared" ref="E198:N198" si="901">AO198+BA198</f>
        <v>0</v>
      </c>
      <c r="F198" s="106">
        <f t="shared" si="901"/>
        <v>0</v>
      </c>
      <c r="G198" s="106">
        <f t="shared" si="901"/>
        <v>0</v>
      </c>
      <c r="H198" s="106">
        <f t="shared" si="901"/>
        <v>0</v>
      </c>
      <c r="I198" s="106">
        <f t="shared" si="901"/>
        <v>0</v>
      </c>
      <c r="J198" s="106">
        <f t="shared" si="901"/>
        <v>0</v>
      </c>
      <c r="K198" s="106">
        <f t="shared" si="901"/>
        <v>0</v>
      </c>
      <c r="L198" s="106">
        <f t="shared" si="901"/>
        <v>0</v>
      </c>
      <c r="M198" s="106">
        <f t="shared" si="901"/>
        <v>0</v>
      </c>
      <c r="N198" s="106">
        <f t="shared" si="901"/>
        <v>0</v>
      </c>
      <c r="P198" s="107">
        <f t="shared" si="11"/>
        <v>0</v>
      </c>
      <c r="R198" s="106">
        <f t="shared" ref="R198:AA198" si="902">IF(E$8=0,0,ROUND(R197-(E198-AC198),2))</f>
        <v>0</v>
      </c>
      <c r="S198" s="106">
        <f t="shared" si="902"/>
        <v>0</v>
      </c>
      <c r="T198" s="106">
        <f t="shared" si="902"/>
        <v>0</v>
      </c>
      <c r="U198" s="106">
        <f t="shared" si="902"/>
        <v>0</v>
      </c>
      <c r="V198" s="106">
        <f t="shared" si="902"/>
        <v>0</v>
      </c>
      <c r="W198" s="106">
        <f t="shared" si="902"/>
        <v>0</v>
      </c>
      <c r="X198" s="106">
        <f t="shared" si="902"/>
        <v>0</v>
      </c>
      <c r="Y198" s="106">
        <f t="shared" si="902"/>
        <v>0</v>
      </c>
      <c r="Z198" s="106">
        <f t="shared" si="902"/>
        <v>0</v>
      </c>
      <c r="AA198" s="106">
        <f t="shared" si="902"/>
        <v>0</v>
      </c>
      <c r="AC198" s="106">
        <f t="shared" ref="AC198:AL198" si="903">ROUND(R197*E$9/12,2)</f>
        <v>0</v>
      </c>
      <c r="AD198" s="106">
        <f t="shared" si="903"/>
        <v>0</v>
      </c>
      <c r="AE198" s="106">
        <f t="shared" si="903"/>
        <v>0</v>
      </c>
      <c r="AF198" s="106">
        <f t="shared" si="903"/>
        <v>0</v>
      </c>
      <c r="AG198" s="106">
        <f t="shared" si="903"/>
        <v>0</v>
      </c>
      <c r="AH198" s="106">
        <f t="shared" si="903"/>
        <v>0</v>
      </c>
      <c r="AI198" s="106">
        <f t="shared" si="903"/>
        <v>0</v>
      </c>
      <c r="AJ198" s="106">
        <f t="shared" si="903"/>
        <v>0</v>
      </c>
      <c r="AK198" s="106">
        <f t="shared" si="903"/>
        <v>0</v>
      </c>
      <c r="AL198" s="106">
        <f t="shared" si="903"/>
        <v>0</v>
      </c>
      <c r="AM198" s="106">
        <f t="shared" si="21"/>
        <v>0</v>
      </c>
      <c r="AO198" s="106">
        <f t="shared" ref="AO198:AX198" si="904">IF(R197&gt;0,IF((R197+AC198)&lt;E$10,R197+AC198,E$10),0)</f>
        <v>0</v>
      </c>
      <c r="AP198" s="106">
        <f t="shared" si="904"/>
        <v>0</v>
      </c>
      <c r="AQ198" s="106">
        <f t="shared" si="904"/>
        <v>0</v>
      </c>
      <c r="AR198" s="106">
        <f t="shared" si="904"/>
        <v>0</v>
      </c>
      <c r="AS198" s="106">
        <f t="shared" si="904"/>
        <v>0</v>
      </c>
      <c r="AT198" s="106">
        <f t="shared" si="904"/>
        <v>0</v>
      </c>
      <c r="AU198" s="106">
        <f t="shared" si="904"/>
        <v>0</v>
      </c>
      <c r="AV198" s="106">
        <f t="shared" si="904"/>
        <v>0</v>
      </c>
      <c r="AW198" s="106">
        <f t="shared" si="904"/>
        <v>0</v>
      </c>
      <c r="AX198" s="106">
        <f t="shared" si="904"/>
        <v>0</v>
      </c>
      <c r="AY198" s="106">
        <f t="shared" si="23"/>
        <v>0</v>
      </c>
      <c r="BA198" s="108">
        <f t="shared" si="24"/>
        <v>0</v>
      </c>
      <c r="BB198" s="106">
        <f t="shared" ref="BB198:BJ198" si="905">IF(S197&lt;=0,0,IF($C198&lt;=SUM($BA198:BA198),0,IF(AP198+$C198-SUM($BA198:BA198)&gt;S197+AD198,S197+AD198-AP198,$C198-SUM($BA198:BA198))))</f>
        <v>0</v>
      </c>
      <c r="BC198" s="106">
        <f t="shared" si="905"/>
        <v>0</v>
      </c>
      <c r="BD198" s="106">
        <f t="shared" si="905"/>
        <v>0</v>
      </c>
      <c r="BE198" s="106">
        <f t="shared" si="905"/>
        <v>0</v>
      </c>
      <c r="BF198" s="106">
        <f t="shared" si="905"/>
        <v>0</v>
      </c>
      <c r="BG198" s="106">
        <f t="shared" si="905"/>
        <v>0</v>
      </c>
      <c r="BH198" s="106">
        <f t="shared" si="905"/>
        <v>0</v>
      </c>
      <c r="BI198" s="106">
        <f t="shared" si="905"/>
        <v>0</v>
      </c>
      <c r="BJ198" s="106">
        <f t="shared" si="905"/>
        <v>0</v>
      </c>
    </row>
    <row r="199" ht="11.25" customHeight="1">
      <c r="A199" s="102" t="str">
        <f t="shared" si="16"/>
        <v/>
      </c>
      <c r="B199" s="103" t="str">
        <f t="shared" si="17"/>
        <v>#N/A</v>
      </c>
      <c r="C199" s="104" t="str">
        <f>IF(A199="","",IF(snowball,IF(($E$5-AY199)&lt;0,0,$E$5-AY199),0)+D199)</f>
        <v/>
      </c>
      <c r="D199" s="105"/>
      <c r="E199" s="106">
        <f t="shared" ref="E199:N199" si="906">AO199+BA199</f>
        <v>0</v>
      </c>
      <c r="F199" s="106">
        <f t="shared" si="906"/>
        <v>0</v>
      </c>
      <c r="G199" s="106">
        <f t="shared" si="906"/>
        <v>0</v>
      </c>
      <c r="H199" s="106">
        <f t="shared" si="906"/>
        <v>0</v>
      </c>
      <c r="I199" s="106">
        <f t="shared" si="906"/>
        <v>0</v>
      </c>
      <c r="J199" s="106">
        <f t="shared" si="906"/>
        <v>0</v>
      </c>
      <c r="K199" s="106">
        <f t="shared" si="906"/>
        <v>0</v>
      </c>
      <c r="L199" s="106">
        <f t="shared" si="906"/>
        <v>0</v>
      </c>
      <c r="M199" s="106">
        <f t="shared" si="906"/>
        <v>0</v>
      </c>
      <c r="N199" s="106">
        <f t="shared" si="906"/>
        <v>0</v>
      </c>
      <c r="P199" s="107">
        <f t="shared" si="11"/>
        <v>0</v>
      </c>
      <c r="R199" s="106">
        <f t="shared" ref="R199:AA199" si="907">IF(E$8=0,0,ROUND(R198-(E199-AC199),2))</f>
        <v>0</v>
      </c>
      <c r="S199" s="106">
        <f t="shared" si="907"/>
        <v>0</v>
      </c>
      <c r="T199" s="106">
        <f t="shared" si="907"/>
        <v>0</v>
      </c>
      <c r="U199" s="106">
        <f t="shared" si="907"/>
        <v>0</v>
      </c>
      <c r="V199" s="106">
        <f t="shared" si="907"/>
        <v>0</v>
      </c>
      <c r="W199" s="106">
        <f t="shared" si="907"/>
        <v>0</v>
      </c>
      <c r="X199" s="106">
        <f t="shared" si="907"/>
        <v>0</v>
      </c>
      <c r="Y199" s="106">
        <f t="shared" si="907"/>
        <v>0</v>
      </c>
      <c r="Z199" s="106">
        <f t="shared" si="907"/>
        <v>0</v>
      </c>
      <c r="AA199" s="106">
        <f t="shared" si="907"/>
        <v>0</v>
      </c>
      <c r="AC199" s="106">
        <f t="shared" ref="AC199:AL199" si="908">ROUND(R198*E$9/12,2)</f>
        <v>0</v>
      </c>
      <c r="AD199" s="106">
        <f t="shared" si="908"/>
        <v>0</v>
      </c>
      <c r="AE199" s="106">
        <f t="shared" si="908"/>
        <v>0</v>
      </c>
      <c r="AF199" s="106">
        <f t="shared" si="908"/>
        <v>0</v>
      </c>
      <c r="AG199" s="106">
        <f t="shared" si="908"/>
        <v>0</v>
      </c>
      <c r="AH199" s="106">
        <f t="shared" si="908"/>
        <v>0</v>
      </c>
      <c r="AI199" s="106">
        <f t="shared" si="908"/>
        <v>0</v>
      </c>
      <c r="AJ199" s="106">
        <f t="shared" si="908"/>
        <v>0</v>
      </c>
      <c r="AK199" s="106">
        <f t="shared" si="908"/>
        <v>0</v>
      </c>
      <c r="AL199" s="106">
        <f t="shared" si="908"/>
        <v>0</v>
      </c>
      <c r="AM199" s="106">
        <f t="shared" si="21"/>
        <v>0</v>
      </c>
      <c r="AO199" s="106">
        <f t="shared" ref="AO199:AX199" si="909">IF(R198&gt;0,IF((R198+AC199)&lt;E$10,R198+AC199,E$10),0)</f>
        <v>0</v>
      </c>
      <c r="AP199" s="106">
        <f t="shared" si="909"/>
        <v>0</v>
      </c>
      <c r="AQ199" s="106">
        <f t="shared" si="909"/>
        <v>0</v>
      </c>
      <c r="AR199" s="106">
        <f t="shared" si="909"/>
        <v>0</v>
      </c>
      <c r="AS199" s="106">
        <f t="shared" si="909"/>
        <v>0</v>
      </c>
      <c r="AT199" s="106">
        <f t="shared" si="909"/>
        <v>0</v>
      </c>
      <c r="AU199" s="106">
        <f t="shared" si="909"/>
        <v>0</v>
      </c>
      <c r="AV199" s="106">
        <f t="shared" si="909"/>
        <v>0</v>
      </c>
      <c r="AW199" s="106">
        <f t="shared" si="909"/>
        <v>0</v>
      </c>
      <c r="AX199" s="106">
        <f t="shared" si="909"/>
        <v>0</v>
      </c>
      <c r="AY199" s="106">
        <f t="shared" si="23"/>
        <v>0</v>
      </c>
      <c r="BA199" s="108">
        <f t="shared" si="24"/>
        <v>0</v>
      </c>
      <c r="BB199" s="106">
        <f t="shared" ref="BB199:BJ199" si="910">IF(S198&lt;=0,0,IF($C199&lt;=SUM($BA199:BA199),0,IF(AP199+$C199-SUM($BA199:BA199)&gt;S198+AD199,S198+AD199-AP199,$C199-SUM($BA199:BA199))))</f>
        <v>0</v>
      </c>
      <c r="BC199" s="106">
        <f t="shared" si="910"/>
        <v>0</v>
      </c>
      <c r="BD199" s="106">
        <f t="shared" si="910"/>
        <v>0</v>
      </c>
      <c r="BE199" s="106">
        <f t="shared" si="910"/>
        <v>0</v>
      </c>
      <c r="BF199" s="106">
        <f t="shared" si="910"/>
        <v>0</v>
      </c>
      <c r="BG199" s="106">
        <f t="shared" si="910"/>
        <v>0</v>
      </c>
      <c r="BH199" s="106">
        <f t="shared" si="910"/>
        <v>0</v>
      </c>
      <c r="BI199" s="106">
        <f t="shared" si="910"/>
        <v>0</v>
      </c>
      <c r="BJ199" s="106">
        <f t="shared" si="910"/>
        <v>0</v>
      </c>
    </row>
    <row r="200" ht="11.25" customHeight="1">
      <c r="A200" s="102" t="str">
        <f t="shared" si="16"/>
        <v/>
      </c>
      <c r="B200" s="103" t="str">
        <f t="shared" si="17"/>
        <v>#N/A</v>
      </c>
      <c r="C200" s="104" t="str">
        <f>IF(A200="","",IF(snowball,IF(($E$5-AY200)&lt;0,0,$E$5-AY200),0)+D200)</f>
        <v/>
      </c>
      <c r="D200" s="105"/>
      <c r="E200" s="106">
        <f t="shared" ref="E200:N200" si="911">AO200+BA200</f>
        <v>0</v>
      </c>
      <c r="F200" s="106">
        <f t="shared" si="911"/>
        <v>0</v>
      </c>
      <c r="G200" s="106">
        <f t="shared" si="911"/>
        <v>0</v>
      </c>
      <c r="H200" s="106">
        <f t="shared" si="911"/>
        <v>0</v>
      </c>
      <c r="I200" s="106">
        <f t="shared" si="911"/>
        <v>0</v>
      </c>
      <c r="J200" s="106">
        <f t="shared" si="911"/>
        <v>0</v>
      </c>
      <c r="K200" s="106">
        <f t="shared" si="911"/>
        <v>0</v>
      </c>
      <c r="L200" s="106">
        <f t="shared" si="911"/>
        <v>0</v>
      </c>
      <c r="M200" s="106">
        <f t="shared" si="911"/>
        <v>0</v>
      </c>
      <c r="N200" s="106">
        <f t="shared" si="911"/>
        <v>0</v>
      </c>
      <c r="P200" s="107">
        <f t="shared" si="11"/>
        <v>0</v>
      </c>
      <c r="R200" s="106">
        <f t="shared" ref="R200:AA200" si="912">IF(E$8=0,0,ROUND(R199-(E200-AC200),2))</f>
        <v>0</v>
      </c>
      <c r="S200" s="106">
        <f t="shared" si="912"/>
        <v>0</v>
      </c>
      <c r="T200" s="106">
        <f t="shared" si="912"/>
        <v>0</v>
      </c>
      <c r="U200" s="106">
        <f t="shared" si="912"/>
        <v>0</v>
      </c>
      <c r="V200" s="106">
        <f t="shared" si="912"/>
        <v>0</v>
      </c>
      <c r="W200" s="106">
        <f t="shared" si="912"/>
        <v>0</v>
      </c>
      <c r="X200" s="106">
        <f t="shared" si="912"/>
        <v>0</v>
      </c>
      <c r="Y200" s="106">
        <f t="shared" si="912"/>
        <v>0</v>
      </c>
      <c r="Z200" s="106">
        <f t="shared" si="912"/>
        <v>0</v>
      </c>
      <c r="AA200" s="106">
        <f t="shared" si="912"/>
        <v>0</v>
      </c>
      <c r="AC200" s="106">
        <f t="shared" ref="AC200:AL200" si="913">ROUND(R199*E$9/12,2)</f>
        <v>0</v>
      </c>
      <c r="AD200" s="106">
        <f t="shared" si="913"/>
        <v>0</v>
      </c>
      <c r="AE200" s="106">
        <f t="shared" si="913"/>
        <v>0</v>
      </c>
      <c r="AF200" s="106">
        <f t="shared" si="913"/>
        <v>0</v>
      </c>
      <c r="AG200" s="106">
        <f t="shared" si="913"/>
        <v>0</v>
      </c>
      <c r="AH200" s="106">
        <f t="shared" si="913"/>
        <v>0</v>
      </c>
      <c r="AI200" s="106">
        <f t="shared" si="913"/>
        <v>0</v>
      </c>
      <c r="AJ200" s="106">
        <f t="shared" si="913"/>
        <v>0</v>
      </c>
      <c r="AK200" s="106">
        <f t="shared" si="913"/>
        <v>0</v>
      </c>
      <c r="AL200" s="106">
        <f t="shared" si="913"/>
        <v>0</v>
      </c>
      <c r="AM200" s="106">
        <f t="shared" si="21"/>
        <v>0</v>
      </c>
      <c r="AO200" s="106">
        <f t="shared" ref="AO200:AX200" si="914">IF(R199&gt;0,IF((R199+AC200)&lt;E$10,R199+AC200,E$10),0)</f>
        <v>0</v>
      </c>
      <c r="AP200" s="106">
        <f t="shared" si="914"/>
        <v>0</v>
      </c>
      <c r="AQ200" s="106">
        <f t="shared" si="914"/>
        <v>0</v>
      </c>
      <c r="AR200" s="106">
        <f t="shared" si="914"/>
        <v>0</v>
      </c>
      <c r="AS200" s="106">
        <f t="shared" si="914"/>
        <v>0</v>
      </c>
      <c r="AT200" s="106">
        <f t="shared" si="914"/>
        <v>0</v>
      </c>
      <c r="AU200" s="106">
        <f t="shared" si="914"/>
        <v>0</v>
      </c>
      <c r="AV200" s="106">
        <f t="shared" si="914"/>
        <v>0</v>
      </c>
      <c r="AW200" s="106">
        <f t="shared" si="914"/>
        <v>0</v>
      </c>
      <c r="AX200" s="106">
        <f t="shared" si="914"/>
        <v>0</v>
      </c>
      <c r="AY200" s="106">
        <f t="shared" si="23"/>
        <v>0</v>
      </c>
      <c r="BA200" s="108">
        <f t="shared" si="24"/>
        <v>0</v>
      </c>
      <c r="BB200" s="106">
        <f t="shared" ref="BB200:BJ200" si="915">IF(S199&lt;=0,0,IF($C200&lt;=SUM($BA200:BA200),0,IF(AP200+$C200-SUM($BA200:BA200)&gt;S199+AD200,S199+AD200-AP200,$C200-SUM($BA200:BA200))))</f>
        <v>0</v>
      </c>
      <c r="BC200" s="106">
        <f t="shared" si="915"/>
        <v>0</v>
      </c>
      <c r="BD200" s="106">
        <f t="shared" si="915"/>
        <v>0</v>
      </c>
      <c r="BE200" s="106">
        <f t="shared" si="915"/>
        <v>0</v>
      </c>
      <c r="BF200" s="106">
        <f t="shared" si="915"/>
        <v>0</v>
      </c>
      <c r="BG200" s="106">
        <f t="shared" si="915"/>
        <v>0</v>
      </c>
      <c r="BH200" s="106">
        <f t="shared" si="915"/>
        <v>0</v>
      </c>
      <c r="BI200" s="106">
        <f t="shared" si="915"/>
        <v>0</v>
      </c>
      <c r="BJ200" s="106">
        <f t="shared" si="915"/>
        <v>0</v>
      </c>
    </row>
    <row r="201" ht="11.25" customHeight="1">
      <c r="A201" s="102" t="str">
        <f t="shared" si="16"/>
        <v/>
      </c>
      <c r="B201" s="103" t="str">
        <f t="shared" si="17"/>
        <v>#N/A</v>
      </c>
      <c r="C201" s="104" t="str">
        <f>IF(A201="","",IF(snowball,IF(($E$5-AY201)&lt;0,0,$E$5-AY201),0)+D201)</f>
        <v/>
      </c>
      <c r="D201" s="105"/>
      <c r="E201" s="106">
        <f t="shared" ref="E201:N201" si="916">AO201+BA201</f>
        <v>0</v>
      </c>
      <c r="F201" s="106">
        <f t="shared" si="916"/>
        <v>0</v>
      </c>
      <c r="G201" s="106">
        <f t="shared" si="916"/>
        <v>0</v>
      </c>
      <c r="H201" s="106">
        <f t="shared" si="916"/>
        <v>0</v>
      </c>
      <c r="I201" s="106">
        <f t="shared" si="916"/>
        <v>0</v>
      </c>
      <c r="J201" s="106">
        <f t="shared" si="916"/>
        <v>0</v>
      </c>
      <c r="K201" s="106">
        <f t="shared" si="916"/>
        <v>0</v>
      </c>
      <c r="L201" s="106">
        <f t="shared" si="916"/>
        <v>0</v>
      </c>
      <c r="M201" s="106">
        <f t="shared" si="916"/>
        <v>0</v>
      </c>
      <c r="N201" s="106">
        <f t="shared" si="916"/>
        <v>0</v>
      </c>
      <c r="P201" s="107">
        <f t="shared" si="11"/>
        <v>0</v>
      </c>
      <c r="R201" s="106">
        <f t="shared" ref="R201:AA201" si="917">IF(E$8=0,0,ROUND(R200-(E201-AC201),2))</f>
        <v>0</v>
      </c>
      <c r="S201" s="106">
        <f t="shared" si="917"/>
        <v>0</v>
      </c>
      <c r="T201" s="106">
        <f t="shared" si="917"/>
        <v>0</v>
      </c>
      <c r="U201" s="106">
        <f t="shared" si="917"/>
        <v>0</v>
      </c>
      <c r="V201" s="106">
        <f t="shared" si="917"/>
        <v>0</v>
      </c>
      <c r="W201" s="106">
        <f t="shared" si="917"/>
        <v>0</v>
      </c>
      <c r="X201" s="106">
        <f t="shared" si="917"/>
        <v>0</v>
      </c>
      <c r="Y201" s="106">
        <f t="shared" si="917"/>
        <v>0</v>
      </c>
      <c r="Z201" s="106">
        <f t="shared" si="917"/>
        <v>0</v>
      </c>
      <c r="AA201" s="106">
        <f t="shared" si="917"/>
        <v>0</v>
      </c>
      <c r="AC201" s="106">
        <f t="shared" ref="AC201:AL201" si="918">ROUND(R200*E$9/12,2)</f>
        <v>0</v>
      </c>
      <c r="AD201" s="106">
        <f t="shared" si="918"/>
        <v>0</v>
      </c>
      <c r="AE201" s="106">
        <f t="shared" si="918"/>
        <v>0</v>
      </c>
      <c r="AF201" s="106">
        <f t="shared" si="918"/>
        <v>0</v>
      </c>
      <c r="AG201" s="106">
        <f t="shared" si="918"/>
        <v>0</v>
      </c>
      <c r="AH201" s="106">
        <f t="shared" si="918"/>
        <v>0</v>
      </c>
      <c r="AI201" s="106">
        <f t="shared" si="918"/>
        <v>0</v>
      </c>
      <c r="AJ201" s="106">
        <f t="shared" si="918"/>
        <v>0</v>
      </c>
      <c r="AK201" s="106">
        <f t="shared" si="918"/>
        <v>0</v>
      </c>
      <c r="AL201" s="106">
        <f t="shared" si="918"/>
        <v>0</v>
      </c>
      <c r="AM201" s="106">
        <f t="shared" si="21"/>
        <v>0</v>
      </c>
      <c r="AO201" s="106">
        <f t="shared" ref="AO201:AX201" si="919">IF(R200&gt;0,IF((R200+AC201)&lt;E$10,R200+AC201,E$10),0)</f>
        <v>0</v>
      </c>
      <c r="AP201" s="106">
        <f t="shared" si="919"/>
        <v>0</v>
      </c>
      <c r="AQ201" s="106">
        <f t="shared" si="919"/>
        <v>0</v>
      </c>
      <c r="AR201" s="106">
        <f t="shared" si="919"/>
        <v>0</v>
      </c>
      <c r="AS201" s="106">
        <f t="shared" si="919"/>
        <v>0</v>
      </c>
      <c r="AT201" s="106">
        <f t="shared" si="919"/>
        <v>0</v>
      </c>
      <c r="AU201" s="106">
        <f t="shared" si="919"/>
        <v>0</v>
      </c>
      <c r="AV201" s="106">
        <f t="shared" si="919"/>
        <v>0</v>
      </c>
      <c r="AW201" s="106">
        <f t="shared" si="919"/>
        <v>0</v>
      </c>
      <c r="AX201" s="106">
        <f t="shared" si="919"/>
        <v>0</v>
      </c>
      <c r="AY201" s="106">
        <f t="shared" si="23"/>
        <v>0</v>
      </c>
      <c r="BA201" s="108">
        <f t="shared" si="24"/>
        <v>0</v>
      </c>
      <c r="BB201" s="106">
        <f t="shared" ref="BB201:BJ201" si="920">IF(S200&lt;=0,0,IF($C201&lt;=SUM($BA201:BA201),0,IF(AP201+$C201-SUM($BA201:BA201)&gt;S200+AD201,S200+AD201-AP201,$C201-SUM($BA201:BA201))))</f>
        <v>0</v>
      </c>
      <c r="BC201" s="106">
        <f t="shared" si="920"/>
        <v>0</v>
      </c>
      <c r="BD201" s="106">
        <f t="shared" si="920"/>
        <v>0</v>
      </c>
      <c r="BE201" s="106">
        <f t="shared" si="920"/>
        <v>0</v>
      </c>
      <c r="BF201" s="106">
        <f t="shared" si="920"/>
        <v>0</v>
      </c>
      <c r="BG201" s="106">
        <f t="shared" si="920"/>
        <v>0</v>
      </c>
      <c r="BH201" s="106">
        <f t="shared" si="920"/>
        <v>0</v>
      </c>
      <c r="BI201" s="106">
        <f t="shared" si="920"/>
        <v>0</v>
      </c>
      <c r="BJ201" s="106">
        <f t="shared" si="920"/>
        <v>0</v>
      </c>
    </row>
    <row r="202" ht="11.25" customHeight="1">
      <c r="A202" s="102" t="str">
        <f t="shared" si="16"/>
        <v/>
      </c>
      <c r="B202" s="103" t="str">
        <f t="shared" si="17"/>
        <v>#N/A</v>
      </c>
      <c r="C202" s="104" t="str">
        <f>IF(A202="","",IF(snowball,IF(($E$5-AY202)&lt;0,0,$E$5-AY202),0)+D202)</f>
        <v/>
      </c>
      <c r="D202" s="105"/>
      <c r="E202" s="106">
        <f t="shared" ref="E202:N202" si="921">AO202+BA202</f>
        <v>0</v>
      </c>
      <c r="F202" s="106">
        <f t="shared" si="921"/>
        <v>0</v>
      </c>
      <c r="G202" s="106">
        <f t="shared" si="921"/>
        <v>0</v>
      </c>
      <c r="H202" s="106">
        <f t="shared" si="921"/>
        <v>0</v>
      </c>
      <c r="I202" s="106">
        <f t="shared" si="921"/>
        <v>0</v>
      </c>
      <c r="J202" s="106">
        <f t="shared" si="921"/>
        <v>0</v>
      </c>
      <c r="K202" s="106">
        <f t="shared" si="921"/>
        <v>0</v>
      </c>
      <c r="L202" s="106">
        <f t="shared" si="921"/>
        <v>0</v>
      </c>
      <c r="M202" s="106">
        <f t="shared" si="921"/>
        <v>0</v>
      </c>
      <c r="N202" s="106">
        <f t="shared" si="921"/>
        <v>0</v>
      </c>
      <c r="P202" s="107">
        <f t="shared" si="11"/>
        <v>0</v>
      </c>
      <c r="R202" s="106">
        <f t="shared" ref="R202:AA202" si="922">IF(E$8=0,0,ROUND(R201-(E202-AC202),2))</f>
        <v>0</v>
      </c>
      <c r="S202" s="106">
        <f t="shared" si="922"/>
        <v>0</v>
      </c>
      <c r="T202" s="106">
        <f t="shared" si="922"/>
        <v>0</v>
      </c>
      <c r="U202" s="106">
        <f t="shared" si="922"/>
        <v>0</v>
      </c>
      <c r="V202" s="106">
        <f t="shared" si="922"/>
        <v>0</v>
      </c>
      <c r="W202" s="106">
        <f t="shared" si="922"/>
        <v>0</v>
      </c>
      <c r="X202" s="106">
        <f t="shared" si="922"/>
        <v>0</v>
      </c>
      <c r="Y202" s="106">
        <f t="shared" si="922"/>
        <v>0</v>
      </c>
      <c r="Z202" s="106">
        <f t="shared" si="922"/>
        <v>0</v>
      </c>
      <c r="AA202" s="106">
        <f t="shared" si="922"/>
        <v>0</v>
      </c>
      <c r="AC202" s="106">
        <f t="shared" ref="AC202:AL202" si="923">ROUND(R201*E$9/12,2)</f>
        <v>0</v>
      </c>
      <c r="AD202" s="106">
        <f t="shared" si="923"/>
        <v>0</v>
      </c>
      <c r="AE202" s="106">
        <f t="shared" si="923"/>
        <v>0</v>
      </c>
      <c r="AF202" s="106">
        <f t="shared" si="923"/>
        <v>0</v>
      </c>
      <c r="AG202" s="106">
        <f t="shared" si="923"/>
        <v>0</v>
      </c>
      <c r="AH202" s="106">
        <f t="shared" si="923"/>
        <v>0</v>
      </c>
      <c r="AI202" s="106">
        <f t="shared" si="923"/>
        <v>0</v>
      </c>
      <c r="AJ202" s="106">
        <f t="shared" si="923"/>
        <v>0</v>
      </c>
      <c r="AK202" s="106">
        <f t="shared" si="923"/>
        <v>0</v>
      </c>
      <c r="AL202" s="106">
        <f t="shared" si="923"/>
        <v>0</v>
      </c>
      <c r="AM202" s="106">
        <f t="shared" si="21"/>
        <v>0</v>
      </c>
      <c r="AO202" s="106">
        <f t="shared" ref="AO202:AX202" si="924">IF(R201&gt;0,IF((R201+AC202)&lt;E$10,R201+AC202,E$10),0)</f>
        <v>0</v>
      </c>
      <c r="AP202" s="106">
        <f t="shared" si="924"/>
        <v>0</v>
      </c>
      <c r="AQ202" s="106">
        <f t="shared" si="924"/>
        <v>0</v>
      </c>
      <c r="AR202" s="106">
        <f t="shared" si="924"/>
        <v>0</v>
      </c>
      <c r="AS202" s="106">
        <f t="shared" si="924"/>
        <v>0</v>
      </c>
      <c r="AT202" s="106">
        <f t="shared" si="924"/>
        <v>0</v>
      </c>
      <c r="AU202" s="106">
        <f t="shared" si="924"/>
        <v>0</v>
      </c>
      <c r="AV202" s="106">
        <f t="shared" si="924"/>
        <v>0</v>
      </c>
      <c r="AW202" s="106">
        <f t="shared" si="924"/>
        <v>0</v>
      </c>
      <c r="AX202" s="106">
        <f t="shared" si="924"/>
        <v>0</v>
      </c>
      <c r="AY202" s="106">
        <f t="shared" si="23"/>
        <v>0</v>
      </c>
      <c r="BA202" s="108">
        <f t="shared" si="24"/>
        <v>0</v>
      </c>
      <c r="BB202" s="106">
        <f t="shared" ref="BB202:BJ202" si="925">IF(S201&lt;=0,0,IF($C202&lt;=SUM($BA202:BA202),0,IF(AP202+$C202-SUM($BA202:BA202)&gt;S201+AD202,S201+AD202-AP202,$C202-SUM($BA202:BA202))))</f>
        <v>0</v>
      </c>
      <c r="BC202" s="106">
        <f t="shared" si="925"/>
        <v>0</v>
      </c>
      <c r="BD202" s="106">
        <f t="shared" si="925"/>
        <v>0</v>
      </c>
      <c r="BE202" s="106">
        <f t="shared" si="925"/>
        <v>0</v>
      </c>
      <c r="BF202" s="106">
        <f t="shared" si="925"/>
        <v>0</v>
      </c>
      <c r="BG202" s="106">
        <f t="shared" si="925"/>
        <v>0</v>
      </c>
      <c r="BH202" s="106">
        <f t="shared" si="925"/>
        <v>0</v>
      </c>
      <c r="BI202" s="106">
        <f t="shared" si="925"/>
        <v>0</v>
      </c>
      <c r="BJ202" s="106">
        <f t="shared" si="925"/>
        <v>0</v>
      </c>
    </row>
    <row r="203" ht="11.25" customHeight="1">
      <c r="A203" s="102" t="str">
        <f t="shared" si="16"/>
        <v/>
      </c>
      <c r="B203" s="103" t="str">
        <f t="shared" si="17"/>
        <v>#N/A</v>
      </c>
      <c r="C203" s="104" t="str">
        <f>IF(A203="","",IF(snowball,IF(($E$5-AY203)&lt;0,0,$E$5-AY203),0)+D203)</f>
        <v/>
      </c>
      <c r="D203" s="105"/>
      <c r="E203" s="106">
        <f t="shared" ref="E203:N203" si="926">AO203+BA203</f>
        <v>0</v>
      </c>
      <c r="F203" s="106">
        <f t="shared" si="926"/>
        <v>0</v>
      </c>
      <c r="G203" s="106">
        <f t="shared" si="926"/>
        <v>0</v>
      </c>
      <c r="H203" s="106">
        <f t="shared" si="926"/>
        <v>0</v>
      </c>
      <c r="I203" s="106">
        <f t="shared" si="926"/>
        <v>0</v>
      </c>
      <c r="J203" s="106">
        <f t="shared" si="926"/>
        <v>0</v>
      </c>
      <c r="K203" s="106">
        <f t="shared" si="926"/>
        <v>0</v>
      </c>
      <c r="L203" s="106">
        <f t="shared" si="926"/>
        <v>0</v>
      </c>
      <c r="M203" s="106">
        <f t="shared" si="926"/>
        <v>0</v>
      </c>
      <c r="N203" s="106">
        <f t="shared" si="926"/>
        <v>0</v>
      </c>
      <c r="P203" s="107">
        <f t="shared" si="11"/>
        <v>0</v>
      </c>
      <c r="R203" s="106">
        <f t="shared" ref="R203:AA203" si="927">IF(E$8=0,0,ROUND(R202-(E203-AC203),2))</f>
        <v>0</v>
      </c>
      <c r="S203" s="106">
        <f t="shared" si="927"/>
        <v>0</v>
      </c>
      <c r="T203" s="106">
        <f t="shared" si="927"/>
        <v>0</v>
      </c>
      <c r="U203" s="106">
        <f t="shared" si="927"/>
        <v>0</v>
      </c>
      <c r="V203" s="106">
        <f t="shared" si="927"/>
        <v>0</v>
      </c>
      <c r="W203" s="106">
        <f t="shared" si="927"/>
        <v>0</v>
      </c>
      <c r="X203" s="106">
        <f t="shared" si="927"/>
        <v>0</v>
      </c>
      <c r="Y203" s="106">
        <f t="shared" si="927"/>
        <v>0</v>
      </c>
      <c r="Z203" s="106">
        <f t="shared" si="927"/>
        <v>0</v>
      </c>
      <c r="AA203" s="106">
        <f t="shared" si="927"/>
        <v>0</v>
      </c>
      <c r="AC203" s="106">
        <f t="shared" ref="AC203:AL203" si="928">ROUND(R202*E$9/12,2)</f>
        <v>0</v>
      </c>
      <c r="AD203" s="106">
        <f t="shared" si="928"/>
        <v>0</v>
      </c>
      <c r="AE203" s="106">
        <f t="shared" si="928"/>
        <v>0</v>
      </c>
      <c r="AF203" s="106">
        <f t="shared" si="928"/>
        <v>0</v>
      </c>
      <c r="AG203" s="106">
        <f t="shared" si="928"/>
        <v>0</v>
      </c>
      <c r="AH203" s="106">
        <f t="shared" si="928"/>
        <v>0</v>
      </c>
      <c r="AI203" s="106">
        <f t="shared" si="928"/>
        <v>0</v>
      </c>
      <c r="AJ203" s="106">
        <f t="shared" si="928"/>
        <v>0</v>
      </c>
      <c r="AK203" s="106">
        <f t="shared" si="928"/>
        <v>0</v>
      </c>
      <c r="AL203" s="106">
        <f t="shared" si="928"/>
        <v>0</v>
      </c>
      <c r="AM203" s="106">
        <f t="shared" si="21"/>
        <v>0</v>
      </c>
      <c r="AO203" s="106">
        <f t="shared" ref="AO203:AX203" si="929">IF(R202&gt;0,IF((R202+AC203)&lt;E$10,R202+AC203,E$10),0)</f>
        <v>0</v>
      </c>
      <c r="AP203" s="106">
        <f t="shared" si="929"/>
        <v>0</v>
      </c>
      <c r="AQ203" s="106">
        <f t="shared" si="929"/>
        <v>0</v>
      </c>
      <c r="AR203" s="106">
        <f t="shared" si="929"/>
        <v>0</v>
      </c>
      <c r="AS203" s="106">
        <f t="shared" si="929"/>
        <v>0</v>
      </c>
      <c r="AT203" s="106">
        <f t="shared" si="929"/>
        <v>0</v>
      </c>
      <c r="AU203" s="106">
        <f t="shared" si="929"/>
        <v>0</v>
      </c>
      <c r="AV203" s="106">
        <f t="shared" si="929"/>
        <v>0</v>
      </c>
      <c r="AW203" s="106">
        <f t="shared" si="929"/>
        <v>0</v>
      </c>
      <c r="AX203" s="106">
        <f t="shared" si="929"/>
        <v>0</v>
      </c>
      <c r="AY203" s="106">
        <f t="shared" si="23"/>
        <v>0</v>
      </c>
      <c r="BA203" s="108">
        <f t="shared" si="24"/>
        <v>0</v>
      </c>
      <c r="BB203" s="106">
        <f t="shared" ref="BB203:BJ203" si="930">IF(S202&lt;=0,0,IF($C203&lt;=SUM($BA203:BA203),0,IF(AP203+$C203-SUM($BA203:BA203)&gt;S202+AD203,S202+AD203-AP203,$C203-SUM($BA203:BA203))))</f>
        <v>0</v>
      </c>
      <c r="BC203" s="106">
        <f t="shared" si="930"/>
        <v>0</v>
      </c>
      <c r="BD203" s="106">
        <f t="shared" si="930"/>
        <v>0</v>
      </c>
      <c r="BE203" s="106">
        <f t="shared" si="930"/>
        <v>0</v>
      </c>
      <c r="BF203" s="106">
        <f t="shared" si="930"/>
        <v>0</v>
      </c>
      <c r="BG203" s="106">
        <f t="shared" si="930"/>
        <v>0</v>
      </c>
      <c r="BH203" s="106">
        <f t="shared" si="930"/>
        <v>0</v>
      </c>
      <c r="BI203" s="106">
        <f t="shared" si="930"/>
        <v>0</v>
      </c>
      <c r="BJ203" s="106">
        <f t="shared" si="930"/>
        <v>0</v>
      </c>
    </row>
    <row r="204" ht="11.25" customHeight="1">
      <c r="A204" s="102" t="str">
        <f t="shared" si="16"/>
        <v/>
      </c>
      <c r="B204" s="103" t="str">
        <f t="shared" si="17"/>
        <v>#N/A</v>
      </c>
      <c r="C204" s="104" t="str">
        <f>IF(A204="","",IF(snowball,IF(($E$5-AY204)&lt;0,0,$E$5-AY204),0)+D204)</f>
        <v/>
      </c>
      <c r="D204" s="105"/>
      <c r="E204" s="106">
        <f t="shared" ref="E204:N204" si="931">AO204+BA204</f>
        <v>0</v>
      </c>
      <c r="F204" s="106">
        <f t="shared" si="931"/>
        <v>0</v>
      </c>
      <c r="G204" s="106">
        <f t="shared" si="931"/>
        <v>0</v>
      </c>
      <c r="H204" s="106">
        <f t="shared" si="931"/>
        <v>0</v>
      </c>
      <c r="I204" s="106">
        <f t="shared" si="931"/>
        <v>0</v>
      </c>
      <c r="J204" s="106">
        <f t="shared" si="931"/>
        <v>0</v>
      </c>
      <c r="K204" s="106">
        <f t="shared" si="931"/>
        <v>0</v>
      </c>
      <c r="L204" s="106">
        <f t="shared" si="931"/>
        <v>0</v>
      </c>
      <c r="M204" s="106">
        <f t="shared" si="931"/>
        <v>0</v>
      </c>
      <c r="N204" s="106">
        <f t="shared" si="931"/>
        <v>0</v>
      </c>
      <c r="P204" s="107">
        <f t="shared" si="11"/>
        <v>0</v>
      </c>
      <c r="R204" s="106">
        <f t="shared" ref="R204:AA204" si="932">IF(E$8=0,0,ROUND(R203-(E204-AC204),2))</f>
        <v>0</v>
      </c>
      <c r="S204" s="106">
        <f t="shared" si="932"/>
        <v>0</v>
      </c>
      <c r="T204" s="106">
        <f t="shared" si="932"/>
        <v>0</v>
      </c>
      <c r="U204" s="106">
        <f t="shared" si="932"/>
        <v>0</v>
      </c>
      <c r="V204" s="106">
        <f t="shared" si="932"/>
        <v>0</v>
      </c>
      <c r="W204" s="106">
        <f t="shared" si="932"/>
        <v>0</v>
      </c>
      <c r="X204" s="106">
        <f t="shared" si="932"/>
        <v>0</v>
      </c>
      <c r="Y204" s="106">
        <f t="shared" si="932"/>
        <v>0</v>
      </c>
      <c r="Z204" s="106">
        <f t="shared" si="932"/>
        <v>0</v>
      </c>
      <c r="AA204" s="106">
        <f t="shared" si="932"/>
        <v>0</v>
      </c>
      <c r="AC204" s="106">
        <f t="shared" ref="AC204:AL204" si="933">ROUND(R203*E$9/12,2)</f>
        <v>0</v>
      </c>
      <c r="AD204" s="106">
        <f t="shared" si="933"/>
        <v>0</v>
      </c>
      <c r="AE204" s="106">
        <f t="shared" si="933"/>
        <v>0</v>
      </c>
      <c r="AF204" s="106">
        <f t="shared" si="933"/>
        <v>0</v>
      </c>
      <c r="AG204" s="106">
        <f t="shared" si="933"/>
        <v>0</v>
      </c>
      <c r="AH204" s="106">
        <f t="shared" si="933"/>
        <v>0</v>
      </c>
      <c r="AI204" s="106">
        <f t="shared" si="933"/>
        <v>0</v>
      </c>
      <c r="AJ204" s="106">
        <f t="shared" si="933"/>
        <v>0</v>
      </c>
      <c r="AK204" s="106">
        <f t="shared" si="933"/>
        <v>0</v>
      </c>
      <c r="AL204" s="106">
        <f t="shared" si="933"/>
        <v>0</v>
      </c>
      <c r="AM204" s="106">
        <f t="shared" si="21"/>
        <v>0</v>
      </c>
      <c r="AO204" s="106">
        <f t="shared" ref="AO204:AX204" si="934">IF(R203&gt;0,IF((R203+AC204)&lt;E$10,R203+AC204,E$10),0)</f>
        <v>0</v>
      </c>
      <c r="AP204" s="106">
        <f t="shared" si="934"/>
        <v>0</v>
      </c>
      <c r="AQ204" s="106">
        <f t="shared" si="934"/>
        <v>0</v>
      </c>
      <c r="AR204" s="106">
        <f t="shared" si="934"/>
        <v>0</v>
      </c>
      <c r="AS204" s="106">
        <f t="shared" si="934"/>
        <v>0</v>
      </c>
      <c r="AT204" s="106">
        <f t="shared" si="934"/>
        <v>0</v>
      </c>
      <c r="AU204" s="106">
        <f t="shared" si="934"/>
        <v>0</v>
      </c>
      <c r="AV204" s="106">
        <f t="shared" si="934"/>
        <v>0</v>
      </c>
      <c r="AW204" s="106">
        <f t="shared" si="934"/>
        <v>0</v>
      </c>
      <c r="AX204" s="106">
        <f t="shared" si="934"/>
        <v>0</v>
      </c>
      <c r="AY204" s="106">
        <f t="shared" si="23"/>
        <v>0</v>
      </c>
      <c r="BA204" s="108">
        <f t="shared" si="24"/>
        <v>0</v>
      </c>
      <c r="BB204" s="106">
        <f t="shared" ref="BB204:BJ204" si="935">IF(S203&lt;=0,0,IF($C204&lt;=SUM($BA204:BA204),0,IF(AP204+$C204-SUM($BA204:BA204)&gt;S203+AD204,S203+AD204-AP204,$C204-SUM($BA204:BA204))))</f>
        <v>0</v>
      </c>
      <c r="BC204" s="106">
        <f t="shared" si="935"/>
        <v>0</v>
      </c>
      <c r="BD204" s="106">
        <f t="shared" si="935"/>
        <v>0</v>
      </c>
      <c r="BE204" s="106">
        <f t="shared" si="935"/>
        <v>0</v>
      </c>
      <c r="BF204" s="106">
        <f t="shared" si="935"/>
        <v>0</v>
      </c>
      <c r="BG204" s="106">
        <f t="shared" si="935"/>
        <v>0</v>
      </c>
      <c r="BH204" s="106">
        <f t="shared" si="935"/>
        <v>0</v>
      </c>
      <c r="BI204" s="106">
        <f t="shared" si="935"/>
        <v>0</v>
      </c>
      <c r="BJ204" s="106">
        <f t="shared" si="935"/>
        <v>0</v>
      </c>
    </row>
    <row r="205" ht="11.25" customHeight="1">
      <c r="A205" s="102" t="str">
        <f t="shared" si="16"/>
        <v/>
      </c>
      <c r="B205" s="103" t="str">
        <f t="shared" si="17"/>
        <v>#N/A</v>
      </c>
      <c r="C205" s="104" t="str">
        <f>IF(A205="","",IF(snowball,IF(($E$5-AY205)&lt;0,0,$E$5-AY205),0)+D205)</f>
        <v/>
      </c>
      <c r="D205" s="105"/>
      <c r="E205" s="106">
        <f t="shared" ref="E205:N205" si="936">AO205+BA205</f>
        <v>0</v>
      </c>
      <c r="F205" s="106">
        <f t="shared" si="936"/>
        <v>0</v>
      </c>
      <c r="G205" s="106">
        <f t="shared" si="936"/>
        <v>0</v>
      </c>
      <c r="H205" s="106">
        <f t="shared" si="936"/>
        <v>0</v>
      </c>
      <c r="I205" s="106">
        <f t="shared" si="936"/>
        <v>0</v>
      </c>
      <c r="J205" s="106">
        <f t="shared" si="936"/>
        <v>0</v>
      </c>
      <c r="K205" s="106">
        <f t="shared" si="936"/>
        <v>0</v>
      </c>
      <c r="L205" s="106">
        <f t="shared" si="936"/>
        <v>0</v>
      </c>
      <c r="M205" s="106">
        <f t="shared" si="936"/>
        <v>0</v>
      </c>
      <c r="N205" s="106">
        <f t="shared" si="936"/>
        <v>0</v>
      </c>
      <c r="P205" s="107">
        <f t="shared" si="11"/>
        <v>0</v>
      </c>
      <c r="R205" s="106">
        <f t="shared" ref="R205:AA205" si="937">IF(E$8=0,0,ROUND(R204-(E205-AC205),2))</f>
        <v>0</v>
      </c>
      <c r="S205" s="106">
        <f t="shared" si="937"/>
        <v>0</v>
      </c>
      <c r="T205" s="106">
        <f t="shared" si="937"/>
        <v>0</v>
      </c>
      <c r="U205" s="106">
        <f t="shared" si="937"/>
        <v>0</v>
      </c>
      <c r="V205" s="106">
        <f t="shared" si="937"/>
        <v>0</v>
      </c>
      <c r="W205" s="106">
        <f t="shared" si="937"/>
        <v>0</v>
      </c>
      <c r="X205" s="106">
        <f t="shared" si="937"/>
        <v>0</v>
      </c>
      <c r="Y205" s="106">
        <f t="shared" si="937"/>
        <v>0</v>
      </c>
      <c r="Z205" s="106">
        <f t="shared" si="937"/>
        <v>0</v>
      </c>
      <c r="AA205" s="106">
        <f t="shared" si="937"/>
        <v>0</v>
      </c>
      <c r="AC205" s="106">
        <f t="shared" ref="AC205:AL205" si="938">ROUND(R204*E$9/12,2)</f>
        <v>0</v>
      </c>
      <c r="AD205" s="106">
        <f t="shared" si="938"/>
        <v>0</v>
      </c>
      <c r="AE205" s="106">
        <f t="shared" si="938"/>
        <v>0</v>
      </c>
      <c r="AF205" s="106">
        <f t="shared" si="938"/>
        <v>0</v>
      </c>
      <c r="AG205" s="106">
        <f t="shared" si="938"/>
        <v>0</v>
      </c>
      <c r="AH205" s="106">
        <f t="shared" si="938"/>
        <v>0</v>
      </c>
      <c r="AI205" s="106">
        <f t="shared" si="938"/>
        <v>0</v>
      </c>
      <c r="AJ205" s="106">
        <f t="shared" si="938"/>
        <v>0</v>
      </c>
      <c r="AK205" s="106">
        <f t="shared" si="938"/>
        <v>0</v>
      </c>
      <c r="AL205" s="106">
        <f t="shared" si="938"/>
        <v>0</v>
      </c>
      <c r="AM205" s="106">
        <f t="shared" si="21"/>
        <v>0</v>
      </c>
      <c r="AO205" s="106">
        <f t="shared" ref="AO205:AX205" si="939">IF(R204&gt;0,IF((R204+AC205)&lt;E$10,R204+AC205,E$10),0)</f>
        <v>0</v>
      </c>
      <c r="AP205" s="106">
        <f t="shared" si="939"/>
        <v>0</v>
      </c>
      <c r="AQ205" s="106">
        <f t="shared" si="939"/>
        <v>0</v>
      </c>
      <c r="AR205" s="106">
        <f t="shared" si="939"/>
        <v>0</v>
      </c>
      <c r="AS205" s="106">
        <f t="shared" si="939"/>
        <v>0</v>
      </c>
      <c r="AT205" s="106">
        <f t="shared" si="939"/>
        <v>0</v>
      </c>
      <c r="AU205" s="106">
        <f t="shared" si="939"/>
        <v>0</v>
      </c>
      <c r="AV205" s="106">
        <f t="shared" si="939"/>
        <v>0</v>
      </c>
      <c r="AW205" s="106">
        <f t="shared" si="939"/>
        <v>0</v>
      </c>
      <c r="AX205" s="106">
        <f t="shared" si="939"/>
        <v>0</v>
      </c>
      <c r="AY205" s="106">
        <f t="shared" si="23"/>
        <v>0</v>
      </c>
      <c r="BA205" s="108">
        <f t="shared" si="24"/>
        <v>0</v>
      </c>
      <c r="BB205" s="106">
        <f t="shared" ref="BB205:BJ205" si="940">IF(S204&lt;=0,0,IF($C205&lt;=SUM($BA205:BA205),0,IF(AP205+$C205-SUM($BA205:BA205)&gt;S204+AD205,S204+AD205-AP205,$C205-SUM($BA205:BA205))))</f>
        <v>0</v>
      </c>
      <c r="BC205" s="106">
        <f t="shared" si="940"/>
        <v>0</v>
      </c>
      <c r="BD205" s="106">
        <f t="shared" si="940"/>
        <v>0</v>
      </c>
      <c r="BE205" s="106">
        <f t="shared" si="940"/>
        <v>0</v>
      </c>
      <c r="BF205" s="106">
        <f t="shared" si="940"/>
        <v>0</v>
      </c>
      <c r="BG205" s="106">
        <f t="shared" si="940"/>
        <v>0</v>
      </c>
      <c r="BH205" s="106">
        <f t="shared" si="940"/>
        <v>0</v>
      </c>
      <c r="BI205" s="106">
        <f t="shared" si="940"/>
        <v>0</v>
      </c>
      <c r="BJ205" s="106">
        <f t="shared" si="940"/>
        <v>0</v>
      </c>
    </row>
    <row r="206" ht="11.25" customHeight="1">
      <c r="A206" s="102" t="str">
        <f t="shared" si="16"/>
        <v/>
      </c>
      <c r="B206" s="103" t="str">
        <f t="shared" si="17"/>
        <v>#N/A</v>
      </c>
      <c r="C206" s="104" t="str">
        <f>IF(A206="","",IF(snowball,IF(($E$5-AY206)&lt;0,0,$E$5-AY206),0)+D206)</f>
        <v/>
      </c>
      <c r="D206" s="105"/>
      <c r="E206" s="106">
        <f t="shared" ref="E206:N206" si="941">AO206+BA206</f>
        <v>0</v>
      </c>
      <c r="F206" s="106">
        <f t="shared" si="941"/>
        <v>0</v>
      </c>
      <c r="G206" s="106">
        <f t="shared" si="941"/>
        <v>0</v>
      </c>
      <c r="H206" s="106">
        <f t="shared" si="941"/>
        <v>0</v>
      </c>
      <c r="I206" s="106">
        <f t="shared" si="941"/>
        <v>0</v>
      </c>
      <c r="J206" s="106">
        <f t="shared" si="941"/>
        <v>0</v>
      </c>
      <c r="K206" s="106">
        <f t="shared" si="941"/>
        <v>0</v>
      </c>
      <c r="L206" s="106">
        <f t="shared" si="941"/>
        <v>0</v>
      </c>
      <c r="M206" s="106">
        <f t="shared" si="941"/>
        <v>0</v>
      </c>
      <c r="N206" s="106">
        <f t="shared" si="941"/>
        <v>0</v>
      </c>
      <c r="P206" s="107">
        <f t="shared" si="11"/>
        <v>0</v>
      </c>
      <c r="R206" s="106">
        <f t="shared" ref="R206:AA206" si="942">IF(E$8=0,0,ROUND(R205-(E206-AC206),2))</f>
        <v>0</v>
      </c>
      <c r="S206" s="106">
        <f t="shared" si="942"/>
        <v>0</v>
      </c>
      <c r="T206" s="106">
        <f t="shared" si="942"/>
        <v>0</v>
      </c>
      <c r="U206" s="106">
        <f t="shared" si="942"/>
        <v>0</v>
      </c>
      <c r="V206" s="106">
        <f t="shared" si="942"/>
        <v>0</v>
      </c>
      <c r="W206" s="106">
        <f t="shared" si="942"/>
        <v>0</v>
      </c>
      <c r="X206" s="106">
        <f t="shared" si="942"/>
        <v>0</v>
      </c>
      <c r="Y206" s="106">
        <f t="shared" si="942"/>
        <v>0</v>
      </c>
      <c r="Z206" s="106">
        <f t="shared" si="942"/>
        <v>0</v>
      </c>
      <c r="AA206" s="106">
        <f t="shared" si="942"/>
        <v>0</v>
      </c>
      <c r="AC206" s="106">
        <f t="shared" ref="AC206:AL206" si="943">ROUND(R205*E$9/12,2)</f>
        <v>0</v>
      </c>
      <c r="AD206" s="106">
        <f t="shared" si="943"/>
        <v>0</v>
      </c>
      <c r="AE206" s="106">
        <f t="shared" si="943"/>
        <v>0</v>
      </c>
      <c r="AF206" s="106">
        <f t="shared" si="943"/>
        <v>0</v>
      </c>
      <c r="AG206" s="106">
        <f t="shared" si="943"/>
        <v>0</v>
      </c>
      <c r="AH206" s="106">
        <f t="shared" si="943"/>
        <v>0</v>
      </c>
      <c r="AI206" s="106">
        <f t="shared" si="943"/>
        <v>0</v>
      </c>
      <c r="AJ206" s="106">
        <f t="shared" si="943"/>
        <v>0</v>
      </c>
      <c r="AK206" s="106">
        <f t="shared" si="943"/>
        <v>0</v>
      </c>
      <c r="AL206" s="106">
        <f t="shared" si="943"/>
        <v>0</v>
      </c>
      <c r="AM206" s="106">
        <f t="shared" si="21"/>
        <v>0</v>
      </c>
      <c r="AO206" s="106">
        <f t="shared" ref="AO206:AX206" si="944">IF(R205&gt;0,IF((R205+AC206)&lt;E$10,R205+AC206,E$10),0)</f>
        <v>0</v>
      </c>
      <c r="AP206" s="106">
        <f t="shared" si="944"/>
        <v>0</v>
      </c>
      <c r="AQ206" s="106">
        <f t="shared" si="944"/>
        <v>0</v>
      </c>
      <c r="AR206" s="106">
        <f t="shared" si="944"/>
        <v>0</v>
      </c>
      <c r="AS206" s="106">
        <f t="shared" si="944"/>
        <v>0</v>
      </c>
      <c r="AT206" s="106">
        <f t="shared" si="944"/>
        <v>0</v>
      </c>
      <c r="AU206" s="106">
        <f t="shared" si="944"/>
        <v>0</v>
      </c>
      <c r="AV206" s="106">
        <f t="shared" si="944"/>
        <v>0</v>
      </c>
      <c r="AW206" s="106">
        <f t="shared" si="944"/>
        <v>0</v>
      </c>
      <c r="AX206" s="106">
        <f t="shared" si="944"/>
        <v>0</v>
      </c>
      <c r="AY206" s="106">
        <f t="shared" si="23"/>
        <v>0</v>
      </c>
      <c r="BA206" s="108">
        <f t="shared" si="24"/>
        <v>0</v>
      </c>
      <c r="BB206" s="106">
        <f t="shared" ref="BB206:BJ206" si="945">IF(S205&lt;=0,0,IF($C206&lt;=SUM($BA206:BA206),0,IF(AP206+$C206-SUM($BA206:BA206)&gt;S205+AD206,S205+AD206-AP206,$C206-SUM($BA206:BA206))))</f>
        <v>0</v>
      </c>
      <c r="BC206" s="106">
        <f t="shared" si="945"/>
        <v>0</v>
      </c>
      <c r="BD206" s="106">
        <f t="shared" si="945"/>
        <v>0</v>
      </c>
      <c r="BE206" s="106">
        <f t="shared" si="945"/>
        <v>0</v>
      </c>
      <c r="BF206" s="106">
        <f t="shared" si="945"/>
        <v>0</v>
      </c>
      <c r="BG206" s="106">
        <f t="shared" si="945"/>
        <v>0</v>
      </c>
      <c r="BH206" s="106">
        <f t="shared" si="945"/>
        <v>0</v>
      </c>
      <c r="BI206" s="106">
        <f t="shared" si="945"/>
        <v>0</v>
      </c>
      <c r="BJ206" s="106">
        <f t="shared" si="945"/>
        <v>0</v>
      </c>
    </row>
    <row r="207" ht="11.25" customHeight="1">
      <c r="A207" s="102" t="str">
        <f t="shared" si="16"/>
        <v/>
      </c>
      <c r="B207" s="103" t="str">
        <f t="shared" si="17"/>
        <v>#N/A</v>
      </c>
      <c r="C207" s="104" t="str">
        <f>IF(A207="","",IF(snowball,IF(($E$5-AY207)&lt;0,0,$E$5-AY207),0)+D207)</f>
        <v/>
      </c>
      <c r="D207" s="105"/>
      <c r="E207" s="106">
        <f t="shared" ref="E207:N207" si="946">AO207+BA207</f>
        <v>0</v>
      </c>
      <c r="F207" s="106">
        <f t="shared" si="946"/>
        <v>0</v>
      </c>
      <c r="G207" s="106">
        <f t="shared" si="946"/>
        <v>0</v>
      </c>
      <c r="H207" s="106">
        <f t="shared" si="946"/>
        <v>0</v>
      </c>
      <c r="I207" s="106">
        <f t="shared" si="946"/>
        <v>0</v>
      </c>
      <c r="J207" s="106">
        <f t="shared" si="946"/>
        <v>0</v>
      </c>
      <c r="K207" s="106">
        <f t="shared" si="946"/>
        <v>0</v>
      </c>
      <c r="L207" s="106">
        <f t="shared" si="946"/>
        <v>0</v>
      </c>
      <c r="M207" s="106">
        <f t="shared" si="946"/>
        <v>0</v>
      </c>
      <c r="N207" s="106">
        <f t="shared" si="946"/>
        <v>0</v>
      </c>
      <c r="P207" s="107">
        <f t="shared" si="11"/>
        <v>0</v>
      </c>
      <c r="R207" s="106">
        <f t="shared" ref="R207:AA207" si="947">IF(E$8=0,0,ROUND(R206-(E207-AC207),2))</f>
        <v>0</v>
      </c>
      <c r="S207" s="106">
        <f t="shared" si="947"/>
        <v>0</v>
      </c>
      <c r="T207" s="106">
        <f t="shared" si="947"/>
        <v>0</v>
      </c>
      <c r="U207" s="106">
        <f t="shared" si="947"/>
        <v>0</v>
      </c>
      <c r="V207" s="106">
        <f t="shared" si="947"/>
        <v>0</v>
      </c>
      <c r="W207" s="106">
        <f t="shared" si="947"/>
        <v>0</v>
      </c>
      <c r="X207" s="106">
        <f t="shared" si="947"/>
        <v>0</v>
      </c>
      <c r="Y207" s="106">
        <f t="shared" si="947"/>
        <v>0</v>
      </c>
      <c r="Z207" s="106">
        <f t="shared" si="947"/>
        <v>0</v>
      </c>
      <c r="AA207" s="106">
        <f t="shared" si="947"/>
        <v>0</v>
      </c>
      <c r="AC207" s="106">
        <f t="shared" ref="AC207:AL207" si="948">ROUND(R206*E$9/12,2)</f>
        <v>0</v>
      </c>
      <c r="AD207" s="106">
        <f t="shared" si="948"/>
        <v>0</v>
      </c>
      <c r="AE207" s="106">
        <f t="shared" si="948"/>
        <v>0</v>
      </c>
      <c r="AF207" s="106">
        <f t="shared" si="948"/>
        <v>0</v>
      </c>
      <c r="AG207" s="106">
        <f t="shared" si="948"/>
        <v>0</v>
      </c>
      <c r="AH207" s="106">
        <f t="shared" si="948"/>
        <v>0</v>
      </c>
      <c r="AI207" s="106">
        <f t="shared" si="948"/>
        <v>0</v>
      </c>
      <c r="AJ207" s="106">
        <f t="shared" si="948"/>
        <v>0</v>
      </c>
      <c r="AK207" s="106">
        <f t="shared" si="948"/>
        <v>0</v>
      </c>
      <c r="AL207" s="106">
        <f t="shared" si="948"/>
        <v>0</v>
      </c>
      <c r="AM207" s="106">
        <f t="shared" si="21"/>
        <v>0</v>
      </c>
      <c r="AO207" s="106">
        <f t="shared" ref="AO207:AX207" si="949">IF(R206&gt;0,IF((R206+AC207)&lt;E$10,R206+AC207,E$10),0)</f>
        <v>0</v>
      </c>
      <c r="AP207" s="106">
        <f t="shared" si="949"/>
        <v>0</v>
      </c>
      <c r="AQ207" s="106">
        <f t="shared" si="949"/>
        <v>0</v>
      </c>
      <c r="AR207" s="106">
        <f t="shared" si="949"/>
        <v>0</v>
      </c>
      <c r="AS207" s="106">
        <f t="shared" si="949"/>
        <v>0</v>
      </c>
      <c r="AT207" s="106">
        <f t="shared" si="949"/>
        <v>0</v>
      </c>
      <c r="AU207" s="106">
        <f t="shared" si="949"/>
        <v>0</v>
      </c>
      <c r="AV207" s="106">
        <f t="shared" si="949"/>
        <v>0</v>
      </c>
      <c r="AW207" s="106">
        <f t="shared" si="949"/>
        <v>0</v>
      </c>
      <c r="AX207" s="106">
        <f t="shared" si="949"/>
        <v>0</v>
      </c>
      <c r="AY207" s="106">
        <f t="shared" si="23"/>
        <v>0</v>
      </c>
      <c r="BA207" s="108">
        <f t="shared" si="24"/>
        <v>0</v>
      </c>
      <c r="BB207" s="106">
        <f t="shared" ref="BB207:BJ207" si="950">IF(S206&lt;=0,0,IF($C207&lt;=SUM($BA207:BA207),0,IF(AP207+$C207-SUM($BA207:BA207)&gt;S206+AD207,S206+AD207-AP207,$C207-SUM($BA207:BA207))))</f>
        <v>0</v>
      </c>
      <c r="BC207" s="106">
        <f t="shared" si="950"/>
        <v>0</v>
      </c>
      <c r="BD207" s="106">
        <f t="shared" si="950"/>
        <v>0</v>
      </c>
      <c r="BE207" s="106">
        <f t="shared" si="950"/>
        <v>0</v>
      </c>
      <c r="BF207" s="106">
        <f t="shared" si="950"/>
        <v>0</v>
      </c>
      <c r="BG207" s="106">
        <f t="shared" si="950"/>
        <v>0</v>
      </c>
      <c r="BH207" s="106">
        <f t="shared" si="950"/>
        <v>0</v>
      </c>
      <c r="BI207" s="106">
        <f t="shared" si="950"/>
        <v>0</v>
      </c>
      <c r="BJ207" s="106">
        <f t="shared" si="950"/>
        <v>0</v>
      </c>
    </row>
    <row r="208" ht="11.25" customHeight="1">
      <c r="A208" s="102" t="str">
        <f t="shared" si="16"/>
        <v/>
      </c>
      <c r="B208" s="103" t="str">
        <f t="shared" si="17"/>
        <v>#N/A</v>
      </c>
      <c r="C208" s="104" t="str">
        <f>IF(A208="","",IF(snowball,IF(($E$5-AY208)&lt;0,0,$E$5-AY208),0)+D208)</f>
        <v/>
      </c>
      <c r="D208" s="105"/>
      <c r="E208" s="106">
        <f t="shared" ref="E208:N208" si="951">AO208+BA208</f>
        <v>0</v>
      </c>
      <c r="F208" s="106">
        <f t="shared" si="951"/>
        <v>0</v>
      </c>
      <c r="G208" s="106">
        <f t="shared" si="951"/>
        <v>0</v>
      </c>
      <c r="H208" s="106">
        <f t="shared" si="951"/>
        <v>0</v>
      </c>
      <c r="I208" s="106">
        <f t="shared" si="951"/>
        <v>0</v>
      </c>
      <c r="J208" s="106">
        <f t="shared" si="951"/>
        <v>0</v>
      </c>
      <c r="K208" s="106">
        <f t="shared" si="951"/>
        <v>0</v>
      </c>
      <c r="L208" s="106">
        <f t="shared" si="951"/>
        <v>0</v>
      </c>
      <c r="M208" s="106">
        <f t="shared" si="951"/>
        <v>0</v>
      </c>
      <c r="N208" s="106">
        <f t="shared" si="951"/>
        <v>0</v>
      </c>
      <c r="P208" s="107">
        <f t="shared" si="11"/>
        <v>0</v>
      </c>
      <c r="R208" s="106">
        <f t="shared" ref="R208:AA208" si="952">IF(E$8=0,0,ROUND(R207-(E208-AC208),2))</f>
        <v>0</v>
      </c>
      <c r="S208" s="106">
        <f t="shared" si="952"/>
        <v>0</v>
      </c>
      <c r="T208" s="106">
        <f t="shared" si="952"/>
        <v>0</v>
      </c>
      <c r="U208" s="106">
        <f t="shared" si="952"/>
        <v>0</v>
      </c>
      <c r="V208" s="106">
        <f t="shared" si="952"/>
        <v>0</v>
      </c>
      <c r="W208" s="106">
        <f t="shared" si="952"/>
        <v>0</v>
      </c>
      <c r="X208" s="106">
        <f t="shared" si="952"/>
        <v>0</v>
      </c>
      <c r="Y208" s="106">
        <f t="shared" si="952"/>
        <v>0</v>
      </c>
      <c r="Z208" s="106">
        <f t="shared" si="952"/>
        <v>0</v>
      </c>
      <c r="AA208" s="106">
        <f t="shared" si="952"/>
        <v>0</v>
      </c>
      <c r="AC208" s="106">
        <f t="shared" ref="AC208:AL208" si="953">ROUND(R207*E$9/12,2)</f>
        <v>0</v>
      </c>
      <c r="AD208" s="106">
        <f t="shared" si="953"/>
        <v>0</v>
      </c>
      <c r="AE208" s="106">
        <f t="shared" si="953"/>
        <v>0</v>
      </c>
      <c r="AF208" s="106">
        <f t="shared" si="953"/>
        <v>0</v>
      </c>
      <c r="AG208" s="106">
        <f t="shared" si="953"/>
        <v>0</v>
      </c>
      <c r="AH208" s="106">
        <f t="shared" si="953"/>
        <v>0</v>
      </c>
      <c r="AI208" s="106">
        <f t="shared" si="953"/>
        <v>0</v>
      </c>
      <c r="AJ208" s="106">
        <f t="shared" si="953"/>
        <v>0</v>
      </c>
      <c r="AK208" s="106">
        <f t="shared" si="953"/>
        <v>0</v>
      </c>
      <c r="AL208" s="106">
        <f t="shared" si="953"/>
        <v>0</v>
      </c>
      <c r="AM208" s="106">
        <f t="shared" si="21"/>
        <v>0</v>
      </c>
      <c r="AO208" s="106">
        <f t="shared" ref="AO208:AX208" si="954">IF(R207&gt;0,IF((R207+AC208)&lt;E$10,R207+AC208,E$10),0)</f>
        <v>0</v>
      </c>
      <c r="AP208" s="106">
        <f t="shared" si="954"/>
        <v>0</v>
      </c>
      <c r="AQ208" s="106">
        <f t="shared" si="954"/>
        <v>0</v>
      </c>
      <c r="AR208" s="106">
        <f t="shared" si="954"/>
        <v>0</v>
      </c>
      <c r="AS208" s="106">
        <f t="shared" si="954"/>
        <v>0</v>
      </c>
      <c r="AT208" s="106">
        <f t="shared" si="954"/>
        <v>0</v>
      </c>
      <c r="AU208" s="106">
        <f t="shared" si="954"/>
        <v>0</v>
      </c>
      <c r="AV208" s="106">
        <f t="shared" si="954"/>
        <v>0</v>
      </c>
      <c r="AW208" s="106">
        <f t="shared" si="954"/>
        <v>0</v>
      </c>
      <c r="AX208" s="106">
        <f t="shared" si="954"/>
        <v>0</v>
      </c>
      <c r="AY208" s="106">
        <f t="shared" si="23"/>
        <v>0</v>
      </c>
      <c r="BA208" s="108">
        <f t="shared" si="24"/>
        <v>0</v>
      </c>
      <c r="BB208" s="106">
        <f t="shared" ref="BB208:BJ208" si="955">IF(S207&lt;=0,0,IF($C208&lt;=SUM($BA208:BA208),0,IF(AP208+$C208-SUM($BA208:BA208)&gt;S207+AD208,S207+AD208-AP208,$C208-SUM($BA208:BA208))))</f>
        <v>0</v>
      </c>
      <c r="BC208" s="106">
        <f t="shared" si="955"/>
        <v>0</v>
      </c>
      <c r="BD208" s="106">
        <f t="shared" si="955"/>
        <v>0</v>
      </c>
      <c r="BE208" s="106">
        <f t="shared" si="955"/>
        <v>0</v>
      </c>
      <c r="BF208" s="106">
        <f t="shared" si="955"/>
        <v>0</v>
      </c>
      <c r="BG208" s="106">
        <f t="shared" si="955"/>
        <v>0</v>
      </c>
      <c r="BH208" s="106">
        <f t="shared" si="955"/>
        <v>0</v>
      </c>
      <c r="BI208" s="106">
        <f t="shared" si="955"/>
        <v>0</v>
      </c>
      <c r="BJ208" s="106">
        <f t="shared" si="955"/>
        <v>0</v>
      </c>
    </row>
    <row r="209" ht="11.25" customHeight="1">
      <c r="A209" s="102" t="str">
        <f t="shared" si="16"/>
        <v/>
      </c>
      <c r="B209" s="103" t="str">
        <f t="shared" si="17"/>
        <v>#N/A</v>
      </c>
      <c r="C209" s="104" t="str">
        <f>IF(A209="","",IF(snowball,IF(($E$5-AY209)&lt;0,0,$E$5-AY209),0)+D209)</f>
        <v/>
      </c>
      <c r="D209" s="105"/>
      <c r="E209" s="106">
        <f t="shared" ref="E209:N209" si="956">AO209+BA209</f>
        <v>0</v>
      </c>
      <c r="F209" s="106">
        <f t="shared" si="956"/>
        <v>0</v>
      </c>
      <c r="G209" s="106">
        <f t="shared" si="956"/>
        <v>0</v>
      </c>
      <c r="H209" s="106">
        <f t="shared" si="956"/>
        <v>0</v>
      </c>
      <c r="I209" s="106">
        <f t="shared" si="956"/>
        <v>0</v>
      </c>
      <c r="J209" s="106">
        <f t="shared" si="956"/>
        <v>0</v>
      </c>
      <c r="K209" s="106">
        <f t="shared" si="956"/>
        <v>0</v>
      </c>
      <c r="L209" s="106">
        <f t="shared" si="956"/>
        <v>0</v>
      </c>
      <c r="M209" s="106">
        <f t="shared" si="956"/>
        <v>0</v>
      </c>
      <c r="N209" s="106">
        <f t="shared" si="956"/>
        <v>0</v>
      </c>
      <c r="P209" s="107">
        <f t="shared" si="11"/>
        <v>0</v>
      </c>
      <c r="R209" s="106">
        <f t="shared" ref="R209:AA209" si="957">IF(E$8=0,0,ROUND(R208-(E209-AC209),2))</f>
        <v>0</v>
      </c>
      <c r="S209" s="106">
        <f t="shared" si="957"/>
        <v>0</v>
      </c>
      <c r="T209" s="106">
        <f t="shared" si="957"/>
        <v>0</v>
      </c>
      <c r="U209" s="106">
        <f t="shared" si="957"/>
        <v>0</v>
      </c>
      <c r="V209" s="106">
        <f t="shared" si="957"/>
        <v>0</v>
      </c>
      <c r="W209" s="106">
        <f t="shared" si="957"/>
        <v>0</v>
      </c>
      <c r="X209" s="106">
        <f t="shared" si="957"/>
        <v>0</v>
      </c>
      <c r="Y209" s="106">
        <f t="shared" si="957"/>
        <v>0</v>
      </c>
      <c r="Z209" s="106">
        <f t="shared" si="957"/>
        <v>0</v>
      </c>
      <c r="AA209" s="106">
        <f t="shared" si="957"/>
        <v>0</v>
      </c>
      <c r="AC209" s="106">
        <f t="shared" ref="AC209:AL209" si="958">ROUND(R208*E$9/12,2)</f>
        <v>0</v>
      </c>
      <c r="AD209" s="106">
        <f t="shared" si="958"/>
        <v>0</v>
      </c>
      <c r="AE209" s="106">
        <f t="shared" si="958"/>
        <v>0</v>
      </c>
      <c r="AF209" s="106">
        <f t="shared" si="958"/>
        <v>0</v>
      </c>
      <c r="AG209" s="106">
        <f t="shared" si="958"/>
        <v>0</v>
      </c>
      <c r="AH209" s="106">
        <f t="shared" si="958"/>
        <v>0</v>
      </c>
      <c r="AI209" s="106">
        <f t="shared" si="958"/>
        <v>0</v>
      </c>
      <c r="AJ209" s="106">
        <f t="shared" si="958"/>
        <v>0</v>
      </c>
      <c r="AK209" s="106">
        <f t="shared" si="958"/>
        <v>0</v>
      </c>
      <c r="AL209" s="106">
        <f t="shared" si="958"/>
        <v>0</v>
      </c>
      <c r="AM209" s="106">
        <f t="shared" si="21"/>
        <v>0</v>
      </c>
      <c r="AO209" s="106">
        <f t="shared" ref="AO209:AX209" si="959">IF(R208&gt;0,IF((R208+AC209)&lt;E$10,R208+AC209,E$10),0)</f>
        <v>0</v>
      </c>
      <c r="AP209" s="106">
        <f t="shared" si="959"/>
        <v>0</v>
      </c>
      <c r="AQ209" s="106">
        <f t="shared" si="959"/>
        <v>0</v>
      </c>
      <c r="AR209" s="106">
        <f t="shared" si="959"/>
        <v>0</v>
      </c>
      <c r="AS209" s="106">
        <f t="shared" si="959"/>
        <v>0</v>
      </c>
      <c r="AT209" s="106">
        <f t="shared" si="959"/>
        <v>0</v>
      </c>
      <c r="AU209" s="106">
        <f t="shared" si="959"/>
        <v>0</v>
      </c>
      <c r="AV209" s="106">
        <f t="shared" si="959"/>
        <v>0</v>
      </c>
      <c r="AW209" s="106">
        <f t="shared" si="959"/>
        <v>0</v>
      </c>
      <c r="AX209" s="106">
        <f t="shared" si="959"/>
        <v>0</v>
      </c>
      <c r="AY209" s="106">
        <f t="shared" si="23"/>
        <v>0</v>
      </c>
      <c r="BA209" s="108">
        <f t="shared" si="24"/>
        <v>0</v>
      </c>
      <c r="BB209" s="106">
        <f t="shared" ref="BB209:BJ209" si="960">IF(S208&lt;=0,0,IF($C209&lt;=SUM($BA209:BA209),0,IF(AP209+$C209-SUM($BA209:BA209)&gt;S208+AD209,S208+AD209-AP209,$C209-SUM($BA209:BA209))))</f>
        <v>0</v>
      </c>
      <c r="BC209" s="106">
        <f t="shared" si="960"/>
        <v>0</v>
      </c>
      <c r="BD209" s="106">
        <f t="shared" si="960"/>
        <v>0</v>
      </c>
      <c r="BE209" s="106">
        <f t="shared" si="960"/>
        <v>0</v>
      </c>
      <c r="BF209" s="106">
        <f t="shared" si="960"/>
        <v>0</v>
      </c>
      <c r="BG209" s="106">
        <f t="shared" si="960"/>
        <v>0</v>
      </c>
      <c r="BH209" s="106">
        <f t="shared" si="960"/>
        <v>0</v>
      </c>
      <c r="BI209" s="106">
        <f t="shared" si="960"/>
        <v>0</v>
      </c>
      <c r="BJ209" s="106">
        <f t="shared" si="960"/>
        <v>0</v>
      </c>
    </row>
    <row r="210" ht="11.25" customHeight="1">
      <c r="A210" s="102" t="str">
        <f t="shared" si="16"/>
        <v/>
      </c>
      <c r="B210" s="103" t="str">
        <f t="shared" si="17"/>
        <v>#N/A</v>
      </c>
      <c r="C210" s="104" t="str">
        <f>IF(A210="","",IF(snowball,IF(($E$5-AY210)&lt;0,0,$E$5-AY210),0)+D210)</f>
        <v/>
      </c>
      <c r="D210" s="105"/>
      <c r="E210" s="106">
        <f t="shared" ref="E210:N210" si="961">AO210+BA210</f>
        <v>0</v>
      </c>
      <c r="F210" s="106">
        <f t="shared" si="961"/>
        <v>0</v>
      </c>
      <c r="G210" s="106">
        <f t="shared" si="961"/>
        <v>0</v>
      </c>
      <c r="H210" s="106">
        <f t="shared" si="961"/>
        <v>0</v>
      </c>
      <c r="I210" s="106">
        <f t="shared" si="961"/>
        <v>0</v>
      </c>
      <c r="J210" s="106">
        <f t="shared" si="961"/>
        <v>0</v>
      </c>
      <c r="K210" s="106">
        <f t="shared" si="961"/>
        <v>0</v>
      </c>
      <c r="L210" s="106">
        <f t="shared" si="961"/>
        <v>0</v>
      </c>
      <c r="M210" s="106">
        <f t="shared" si="961"/>
        <v>0</v>
      </c>
      <c r="N210" s="106">
        <f t="shared" si="961"/>
        <v>0</v>
      </c>
      <c r="P210" s="107">
        <f t="shared" si="11"/>
        <v>0</v>
      </c>
      <c r="R210" s="106">
        <f t="shared" ref="R210:AA210" si="962">IF(E$8=0,0,ROUND(R209-(E210-AC210),2))</f>
        <v>0</v>
      </c>
      <c r="S210" s="106">
        <f t="shared" si="962"/>
        <v>0</v>
      </c>
      <c r="T210" s="106">
        <f t="shared" si="962"/>
        <v>0</v>
      </c>
      <c r="U210" s="106">
        <f t="shared" si="962"/>
        <v>0</v>
      </c>
      <c r="V210" s="106">
        <f t="shared" si="962"/>
        <v>0</v>
      </c>
      <c r="W210" s="106">
        <f t="shared" si="962"/>
        <v>0</v>
      </c>
      <c r="X210" s="106">
        <f t="shared" si="962"/>
        <v>0</v>
      </c>
      <c r="Y210" s="106">
        <f t="shared" si="962"/>
        <v>0</v>
      </c>
      <c r="Z210" s="106">
        <f t="shared" si="962"/>
        <v>0</v>
      </c>
      <c r="AA210" s="106">
        <f t="shared" si="962"/>
        <v>0</v>
      </c>
      <c r="AC210" s="106">
        <f t="shared" ref="AC210:AL210" si="963">ROUND(R209*E$9/12,2)</f>
        <v>0</v>
      </c>
      <c r="AD210" s="106">
        <f t="shared" si="963"/>
        <v>0</v>
      </c>
      <c r="AE210" s="106">
        <f t="shared" si="963"/>
        <v>0</v>
      </c>
      <c r="AF210" s="106">
        <f t="shared" si="963"/>
        <v>0</v>
      </c>
      <c r="AG210" s="106">
        <f t="shared" si="963"/>
        <v>0</v>
      </c>
      <c r="AH210" s="106">
        <f t="shared" si="963"/>
        <v>0</v>
      </c>
      <c r="AI210" s="106">
        <f t="shared" si="963"/>
        <v>0</v>
      </c>
      <c r="AJ210" s="106">
        <f t="shared" si="963"/>
        <v>0</v>
      </c>
      <c r="AK210" s="106">
        <f t="shared" si="963"/>
        <v>0</v>
      </c>
      <c r="AL210" s="106">
        <f t="shared" si="963"/>
        <v>0</v>
      </c>
      <c r="AM210" s="106">
        <f t="shared" si="21"/>
        <v>0</v>
      </c>
      <c r="AO210" s="106">
        <f t="shared" ref="AO210:AX210" si="964">IF(R209&gt;0,IF((R209+AC210)&lt;E$10,R209+AC210,E$10),0)</f>
        <v>0</v>
      </c>
      <c r="AP210" s="106">
        <f t="shared" si="964"/>
        <v>0</v>
      </c>
      <c r="AQ210" s="106">
        <f t="shared" si="964"/>
        <v>0</v>
      </c>
      <c r="AR210" s="106">
        <f t="shared" si="964"/>
        <v>0</v>
      </c>
      <c r="AS210" s="106">
        <f t="shared" si="964"/>
        <v>0</v>
      </c>
      <c r="AT210" s="106">
        <f t="shared" si="964"/>
        <v>0</v>
      </c>
      <c r="AU210" s="106">
        <f t="shared" si="964"/>
        <v>0</v>
      </c>
      <c r="AV210" s="106">
        <f t="shared" si="964"/>
        <v>0</v>
      </c>
      <c r="AW210" s="106">
        <f t="shared" si="964"/>
        <v>0</v>
      </c>
      <c r="AX210" s="106">
        <f t="shared" si="964"/>
        <v>0</v>
      </c>
      <c r="AY210" s="106">
        <f t="shared" si="23"/>
        <v>0</v>
      </c>
      <c r="BA210" s="108">
        <f t="shared" si="24"/>
        <v>0</v>
      </c>
      <c r="BB210" s="106">
        <f t="shared" ref="BB210:BJ210" si="965">IF(S209&lt;=0,0,IF($C210&lt;=SUM($BA210:BA210),0,IF(AP210+$C210-SUM($BA210:BA210)&gt;S209+AD210,S209+AD210-AP210,$C210-SUM($BA210:BA210))))</f>
        <v>0</v>
      </c>
      <c r="BC210" s="106">
        <f t="shared" si="965"/>
        <v>0</v>
      </c>
      <c r="BD210" s="106">
        <f t="shared" si="965"/>
        <v>0</v>
      </c>
      <c r="BE210" s="106">
        <f t="shared" si="965"/>
        <v>0</v>
      </c>
      <c r="BF210" s="106">
        <f t="shared" si="965"/>
        <v>0</v>
      </c>
      <c r="BG210" s="106">
        <f t="shared" si="965"/>
        <v>0</v>
      </c>
      <c r="BH210" s="106">
        <f t="shared" si="965"/>
        <v>0</v>
      </c>
      <c r="BI210" s="106">
        <f t="shared" si="965"/>
        <v>0</v>
      </c>
      <c r="BJ210" s="106">
        <f t="shared" si="965"/>
        <v>0</v>
      </c>
    </row>
    <row r="211" ht="11.25" customHeight="1">
      <c r="A211" s="102" t="str">
        <f t="shared" si="16"/>
        <v/>
      </c>
      <c r="B211" s="103" t="str">
        <f t="shared" si="17"/>
        <v>#N/A</v>
      </c>
      <c r="C211" s="104" t="str">
        <f>IF(A211="","",IF(snowball,IF(($E$5-AY211)&lt;0,0,$E$5-AY211),0)+D211)</f>
        <v/>
      </c>
      <c r="D211" s="105"/>
      <c r="E211" s="106">
        <f t="shared" ref="E211:N211" si="966">AO211+BA211</f>
        <v>0</v>
      </c>
      <c r="F211" s="106">
        <f t="shared" si="966"/>
        <v>0</v>
      </c>
      <c r="G211" s="106">
        <f t="shared" si="966"/>
        <v>0</v>
      </c>
      <c r="H211" s="106">
        <f t="shared" si="966"/>
        <v>0</v>
      </c>
      <c r="I211" s="106">
        <f t="shared" si="966"/>
        <v>0</v>
      </c>
      <c r="J211" s="106">
        <f t="shared" si="966"/>
        <v>0</v>
      </c>
      <c r="K211" s="106">
        <f t="shared" si="966"/>
        <v>0</v>
      </c>
      <c r="L211" s="106">
        <f t="shared" si="966"/>
        <v>0</v>
      </c>
      <c r="M211" s="106">
        <f t="shared" si="966"/>
        <v>0</v>
      </c>
      <c r="N211" s="106">
        <f t="shared" si="966"/>
        <v>0</v>
      </c>
      <c r="P211" s="107">
        <f t="shared" si="11"/>
        <v>0</v>
      </c>
      <c r="R211" s="106">
        <f t="shared" ref="R211:AA211" si="967">IF(E$8=0,0,ROUND(R210-(E211-AC211),2))</f>
        <v>0</v>
      </c>
      <c r="S211" s="106">
        <f t="shared" si="967"/>
        <v>0</v>
      </c>
      <c r="T211" s="106">
        <f t="shared" si="967"/>
        <v>0</v>
      </c>
      <c r="U211" s="106">
        <f t="shared" si="967"/>
        <v>0</v>
      </c>
      <c r="V211" s="106">
        <f t="shared" si="967"/>
        <v>0</v>
      </c>
      <c r="W211" s="106">
        <f t="shared" si="967"/>
        <v>0</v>
      </c>
      <c r="X211" s="106">
        <f t="shared" si="967"/>
        <v>0</v>
      </c>
      <c r="Y211" s="106">
        <f t="shared" si="967"/>
        <v>0</v>
      </c>
      <c r="Z211" s="106">
        <f t="shared" si="967"/>
        <v>0</v>
      </c>
      <c r="AA211" s="106">
        <f t="shared" si="967"/>
        <v>0</v>
      </c>
      <c r="AC211" s="106">
        <f t="shared" ref="AC211:AL211" si="968">ROUND(R210*E$9/12,2)</f>
        <v>0</v>
      </c>
      <c r="AD211" s="106">
        <f t="shared" si="968"/>
        <v>0</v>
      </c>
      <c r="AE211" s="106">
        <f t="shared" si="968"/>
        <v>0</v>
      </c>
      <c r="AF211" s="106">
        <f t="shared" si="968"/>
        <v>0</v>
      </c>
      <c r="AG211" s="106">
        <f t="shared" si="968"/>
        <v>0</v>
      </c>
      <c r="AH211" s="106">
        <f t="shared" si="968"/>
        <v>0</v>
      </c>
      <c r="AI211" s="106">
        <f t="shared" si="968"/>
        <v>0</v>
      </c>
      <c r="AJ211" s="106">
        <f t="shared" si="968"/>
        <v>0</v>
      </c>
      <c r="AK211" s="106">
        <f t="shared" si="968"/>
        <v>0</v>
      </c>
      <c r="AL211" s="106">
        <f t="shared" si="968"/>
        <v>0</v>
      </c>
      <c r="AM211" s="106">
        <f t="shared" si="21"/>
        <v>0</v>
      </c>
      <c r="AO211" s="106">
        <f t="shared" ref="AO211:AX211" si="969">IF(R210&gt;0,IF((R210+AC211)&lt;E$10,R210+AC211,E$10),0)</f>
        <v>0</v>
      </c>
      <c r="AP211" s="106">
        <f t="shared" si="969"/>
        <v>0</v>
      </c>
      <c r="AQ211" s="106">
        <f t="shared" si="969"/>
        <v>0</v>
      </c>
      <c r="AR211" s="106">
        <f t="shared" si="969"/>
        <v>0</v>
      </c>
      <c r="AS211" s="106">
        <f t="shared" si="969"/>
        <v>0</v>
      </c>
      <c r="AT211" s="106">
        <f t="shared" si="969"/>
        <v>0</v>
      </c>
      <c r="AU211" s="106">
        <f t="shared" si="969"/>
        <v>0</v>
      </c>
      <c r="AV211" s="106">
        <f t="shared" si="969"/>
        <v>0</v>
      </c>
      <c r="AW211" s="106">
        <f t="shared" si="969"/>
        <v>0</v>
      </c>
      <c r="AX211" s="106">
        <f t="shared" si="969"/>
        <v>0</v>
      </c>
      <c r="AY211" s="106">
        <f t="shared" si="23"/>
        <v>0</v>
      </c>
      <c r="BA211" s="108">
        <f t="shared" si="24"/>
        <v>0</v>
      </c>
      <c r="BB211" s="106">
        <f t="shared" ref="BB211:BJ211" si="970">IF(S210&lt;=0,0,IF($C211&lt;=SUM($BA211:BA211),0,IF(AP211+$C211-SUM($BA211:BA211)&gt;S210+AD211,S210+AD211-AP211,$C211-SUM($BA211:BA211))))</f>
        <v>0</v>
      </c>
      <c r="BC211" s="106">
        <f t="shared" si="970"/>
        <v>0</v>
      </c>
      <c r="BD211" s="106">
        <f t="shared" si="970"/>
        <v>0</v>
      </c>
      <c r="BE211" s="106">
        <f t="shared" si="970"/>
        <v>0</v>
      </c>
      <c r="BF211" s="106">
        <f t="shared" si="970"/>
        <v>0</v>
      </c>
      <c r="BG211" s="106">
        <f t="shared" si="970"/>
        <v>0</v>
      </c>
      <c r="BH211" s="106">
        <f t="shared" si="970"/>
        <v>0</v>
      </c>
      <c r="BI211" s="106">
        <f t="shared" si="970"/>
        <v>0</v>
      </c>
      <c r="BJ211" s="106">
        <f t="shared" si="970"/>
        <v>0</v>
      </c>
    </row>
    <row r="212" ht="11.25" customHeight="1">
      <c r="A212" s="102" t="str">
        <f t="shared" si="16"/>
        <v/>
      </c>
      <c r="B212" s="103" t="str">
        <f t="shared" si="17"/>
        <v>#N/A</v>
      </c>
      <c r="C212" s="104" t="str">
        <f>IF(A212="","",IF(snowball,IF(($E$5-AY212)&lt;0,0,$E$5-AY212),0)+D212)</f>
        <v/>
      </c>
      <c r="D212" s="105"/>
      <c r="E212" s="106">
        <f t="shared" ref="E212:N212" si="971">AO212+BA212</f>
        <v>0</v>
      </c>
      <c r="F212" s="106">
        <f t="shared" si="971"/>
        <v>0</v>
      </c>
      <c r="G212" s="106">
        <f t="shared" si="971"/>
        <v>0</v>
      </c>
      <c r="H212" s="106">
        <f t="shared" si="971"/>
        <v>0</v>
      </c>
      <c r="I212" s="106">
        <f t="shared" si="971"/>
        <v>0</v>
      </c>
      <c r="J212" s="106">
        <f t="shared" si="971"/>
        <v>0</v>
      </c>
      <c r="K212" s="106">
        <f t="shared" si="971"/>
        <v>0</v>
      </c>
      <c r="L212" s="106">
        <f t="shared" si="971"/>
        <v>0</v>
      </c>
      <c r="M212" s="106">
        <f t="shared" si="971"/>
        <v>0</v>
      </c>
      <c r="N212" s="106">
        <f t="shared" si="971"/>
        <v>0</v>
      </c>
      <c r="P212" s="107">
        <f t="shared" si="11"/>
        <v>0</v>
      </c>
      <c r="R212" s="106">
        <f t="shared" ref="R212:AA212" si="972">IF(E$8=0,0,ROUND(R211-(E212-AC212),2))</f>
        <v>0</v>
      </c>
      <c r="S212" s="106">
        <f t="shared" si="972"/>
        <v>0</v>
      </c>
      <c r="T212" s="106">
        <f t="shared" si="972"/>
        <v>0</v>
      </c>
      <c r="U212" s="106">
        <f t="shared" si="972"/>
        <v>0</v>
      </c>
      <c r="V212" s="106">
        <f t="shared" si="972"/>
        <v>0</v>
      </c>
      <c r="W212" s="106">
        <f t="shared" si="972"/>
        <v>0</v>
      </c>
      <c r="X212" s="106">
        <f t="shared" si="972"/>
        <v>0</v>
      </c>
      <c r="Y212" s="106">
        <f t="shared" si="972"/>
        <v>0</v>
      </c>
      <c r="Z212" s="106">
        <f t="shared" si="972"/>
        <v>0</v>
      </c>
      <c r="AA212" s="106">
        <f t="shared" si="972"/>
        <v>0</v>
      </c>
      <c r="AC212" s="106">
        <f t="shared" ref="AC212:AL212" si="973">ROUND(R211*E$9/12,2)</f>
        <v>0</v>
      </c>
      <c r="AD212" s="106">
        <f t="shared" si="973"/>
        <v>0</v>
      </c>
      <c r="AE212" s="106">
        <f t="shared" si="973"/>
        <v>0</v>
      </c>
      <c r="AF212" s="106">
        <f t="shared" si="973"/>
        <v>0</v>
      </c>
      <c r="AG212" s="106">
        <f t="shared" si="973"/>
        <v>0</v>
      </c>
      <c r="AH212" s="106">
        <f t="shared" si="973"/>
        <v>0</v>
      </c>
      <c r="AI212" s="106">
        <f t="shared" si="973"/>
        <v>0</v>
      </c>
      <c r="AJ212" s="106">
        <f t="shared" si="973"/>
        <v>0</v>
      </c>
      <c r="AK212" s="106">
        <f t="shared" si="973"/>
        <v>0</v>
      </c>
      <c r="AL212" s="106">
        <f t="shared" si="973"/>
        <v>0</v>
      </c>
      <c r="AM212" s="106">
        <f t="shared" si="21"/>
        <v>0</v>
      </c>
      <c r="AO212" s="106">
        <f t="shared" ref="AO212:AX212" si="974">IF(R211&gt;0,IF((R211+AC212)&lt;E$10,R211+AC212,E$10),0)</f>
        <v>0</v>
      </c>
      <c r="AP212" s="106">
        <f t="shared" si="974"/>
        <v>0</v>
      </c>
      <c r="AQ212" s="106">
        <f t="shared" si="974"/>
        <v>0</v>
      </c>
      <c r="AR212" s="106">
        <f t="shared" si="974"/>
        <v>0</v>
      </c>
      <c r="AS212" s="106">
        <f t="shared" si="974"/>
        <v>0</v>
      </c>
      <c r="AT212" s="106">
        <f t="shared" si="974"/>
        <v>0</v>
      </c>
      <c r="AU212" s="106">
        <f t="shared" si="974"/>
        <v>0</v>
      </c>
      <c r="AV212" s="106">
        <f t="shared" si="974"/>
        <v>0</v>
      </c>
      <c r="AW212" s="106">
        <f t="shared" si="974"/>
        <v>0</v>
      </c>
      <c r="AX212" s="106">
        <f t="shared" si="974"/>
        <v>0</v>
      </c>
      <c r="AY212" s="106">
        <f t="shared" si="23"/>
        <v>0</v>
      </c>
      <c r="BA212" s="108">
        <f t="shared" si="24"/>
        <v>0</v>
      </c>
      <c r="BB212" s="106">
        <f t="shared" ref="BB212:BJ212" si="975">IF(S211&lt;=0,0,IF($C212&lt;=SUM($BA212:BA212),0,IF(AP212+$C212-SUM($BA212:BA212)&gt;S211+AD212,S211+AD212-AP212,$C212-SUM($BA212:BA212))))</f>
        <v>0</v>
      </c>
      <c r="BC212" s="106">
        <f t="shared" si="975"/>
        <v>0</v>
      </c>
      <c r="BD212" s="106">
        <f t="shared" si="975"/>
        <v>0</v>
      </c>
      <c r="BE212" s="106">
        <f t="shared" si="975"/>
        <v>0</v>
      </c>
      <c r="BF212" s="106">
        <f t="shared" si="975"/>
        <v>0</v>
      </c>
      <c r="BG212" s="106">
        <f t="shared" si="975"/>
        <v>0</v>
      </c>
      <c r="BH212" s="106">
        <f t="shared" si="975"/>
        <v>0</v>
      </c>
      <c r="BI212" s="106">
        <f t="shared" si="975"/>
        <v>0</v>
      </c>
      <c r="BJ212" s="106">
        <f t="shared" si="975"/>
        <v>0</v>
      </c>
    </row>
    <row r="213" ht="11.25" customHeight="1">
      <c r="A213" s="102" t="str">
        <f t="shared" si="16"/>
        <v/>
      </c>
      <c r="B213" s="103" t="str">
        <f t="shared" si="17"/>
        <v>#N/A</v>
      </c>
      <c r="C213" s="104" t="str">
        <f>IF(A213="","",IF(snowball,IF(($E$5-AY213)&lt;0,0,$E$5-AY213),0)+D213)</f>
        <v/>
      </c>
      <c r="D213" s="105"/>
      <c r="E213" s="106">
        <f t="shared" ref="E213:N213" si="976">AO213+BA213</f>
        <v>0</v>
      </c>
      <c r="F213" s="106">
        <f t="shared" si="976"/>
        <v>0</v>
      </c>
      <c r="G213" s="106">
        <f t="shared" si="976"/>
        <v>0</v>
      </c>
      <c r="H213" s="106">
        <f t="shared" si="976"/>
        <v>0</v>
      </c>
      <c r="I213" s="106">
        <f t="shared" si="976"/>
        <v>0</v>
      </c>
      <c r="J213" s="106">
        <f t="shared" si="976"/>
        <v>0</v>
      </c>
      <c r="K213" s="106">
        <f t="shared" si="976"/>
        <v>0</v>
      </c>
      <c r="L213" s="106">
        <f t="shared" si="976"/>
        <v>0</v>
      </c>
      <c r="M213" s="106">
        <f t="shared" si="976"/>
        <v>0</v>
      </c>
      <c r="N213" s="106">
        <f t="shared" si="976"/>
        <v>0</v>
      </c>
      <c r="P213" s="107">
        <f t="shared" si="11"/>
        <v>0</v>
      </c>
      <c r="R213" s="106">
        <f t="shared" ref="R213:AA213" si="977">IF(E$8=0,0,ROUND(R212-(E213-AC213),2))</f>
        <v>0</v>
      </c>
      <c r="S213" s="106">
        <f t="shared" si="977"/>
        <v>0</v>
      </c>
      <c r="T213" s="106">
        <f t="shared" si="977"/>
        <v>0</v>
      </c>
      <c r="U213" s="106">
        <f t="shared" si="977"/>
        <v>0</v>
      </c>
      <c r="V213" s="106">
        <f t="shared" si="977"/>
        <v>0</v>
      </c>
      <c r="W213" s="106">
        <f t="shared" si="977"/>
        <v>0</v>
      </c>
      <c r="X213" s="106">
        <f t="shared" si="977"/>
        <v>0</v>
      </c>
      <c r="Y213" s="106">
        <f t="shared" si="977"/>
        <v>0</v>
      </c>
      <c r="Z213" s="106">
        <f t="shared" si="977"/>
        <v>0</v>
      </c>
      <c r="AA213" s="106">
        <f t="shared" si="977"/>
        <v>0</v>
      </c>
      <c r="AC213" s="106">
        <f t="shared" ref="AC213:AL213" si="978">ROUND(R212*E$9/12,2)</f>
        <v>0</v>
      </c>
      <c r="AD213" s="106">
        <f t="shared" si="978"/>
        <v>0</v>
      </c>
      <c r="AE213" s="106">
        <f t="shared" si="978"/>
        <v>0</v>
      </c>
      <c r="AF213" s="106">
        <f t="shared" si="978"/>
        <v>0</v>
      </c>
      <c r="AG213" s="106">
        <f t="shared" si="978"/>
        <v>0</v>
      </c>
      <c r="AH213" s="106">
        <f t="shared" si="978"/>
        <v>0</v>
      </c>
      <c r="AI213" s="106">
        <f t="shared" si="978"/>
        <v>0</v>
      </c>
      <c r="AJ213" s="106">
        <f t="shared" si="978"/>
        <v>0</v>
      </c>
      <c r="AK213" s="106">
        <f t="shared" si="978"/>
        <v>0</v>
      </c>
      <c r="AL213" s="106">
        <f t="shared" si="978"/>
        <v>0</v>
      </c>
      <c r="AM213" s="106">
        <f t="shared" si="21"/>
        <v>0</v>
      </c>
      <c r="AO213" s="106">
        <f t="shared" ref="AO213:AX213" si="979">IF(R212&gt;0,IF((R212+AC213)&lt;E$10,R212+AC213,E$10),0)</f>
        <v>0</v>
      </c>
      <c r="AP213" s="106">
        <f t="shared" si="979"/>
        <v>0</v>
      </c>
      <c r="AQ213" s="106">
        <f t="shared" si="979"/>
        <v>0</v>
      </c>
      <c r="AR213" s="106">
        <f t="shared" si="979"/>
        <v>0</v>
      </c>
      <c r="AS213" s="106">
        <f t="shared" si="979"/>
        <v>0</v>
      </c>
      <c r="AT213" s="106">
        <f t="shared" si="979"/>
        <v>0</v>
      </c>
      <c r="AU213" s="106">
        <f t="shared" si="979"/>
        <v>0</v>
      </c>
      <c r="AV213" s="106">
        <f t="shared" si="979"/>
        <v>0</v>
      </c>
      <c r="AW213" s="106">
        <f t="shared" si="979"/>
        <v>0</v>
      </c>
      <c r="AX213" s="106">
        <f t="shared" si="979"/>
        <v>0</v>
      </c>
      <c r="AY213" s="106">
        <f t="shared" si="23"/>
        <v>0</v>
      </c>
      <c r="BA213" s="108">
        <f t="shared" si="24"/>
        <v>0</v>
      </c>
      <c r="BB213" s="106">
        <f t="shared" ref="BB213:BJ213" si="980">IF(S212&lt;=0,0,IF($C213&lt;=SUM($BA213:BA213),0,IF(AP213+$C213-SUM($BA213:BA213)&gt;S212+AD213,S212+AD213-AP213,$C213-SUM($BA213:BA213))))</f>
        <v>0</v>
      </c>
      <c r="BC213" s="106">
        <f t="shared" si="980"/>
        <v>0</v>
      </c>
      <c r="BD213" s="106">
        <f t="shared" si="980"/>
        <v>0</v>
      </c>
      <c r="BE213" s="106">
        <f t="shared" si="980"/>
        <v>0</v>
      </c>
      <c r="BF213" s="106">
        <f t="shared" si="980"/>
        <v>0</v>
      </c>
      <c r="BG213" s="106">
        <f t="shared" si="980"/>
        <v>0</v>
      </c>
      <c r="BH213" s="106">
        <f t="shared" si="980"/>
        <v>0</v>
      </c>
      <c r="BI213" s="106">
        <f t="shared" si="980"/>
        <v>0</v>
      </c>
      <c r="BJ213" s="106">
        <f t="shared" si="980"/>
        <v>0</v>
      </c>
    </row>
    <row r="214" ht="11.25" customHeight="1">
      <c r="A214" s="102" t="str">
        <f t="shared" si="16"/>
        <v/>
      </c>
      <c r="B214" s="103" t="str">
        <f t="shared" si="17"/>
        <v>#N/A</v>
      </c>
      <c r="C214" s="104" t="str">
        <f>IF(A214="","",IF(snowball,IF(($E$5-AY214)&lt;0,0,$E$5-AY214),0)+D214)</f>
        <v/>
      </c>
      <c r="D214" s="105"/>
      <c r="E214" s="106">
        <f t="shared" ref="E214:N214" si="981">AO214+BA214</f>
        <v>0</v>
      </c>
      <c r="F214" s="106">
        <f t="shared" si="981"/>
        <v>0</v>
      </c>
      <c r="G214" s="106">
        <f t="shared" si="981"/>
        <v>0</v>
      </c>
      <c r="H214" s="106">
        <f t="shared" si="981"/>
        <v>0</v>
      </c>
      <c r="I214" s="106">
        <f t="shared" si="981"/>
        <v>0</v>
      </c>
      <c r="J214" s="106">
        <f t="shared" si="981"/>
        <v>0</v>
      </c>
      <c r="K214" s="106">
        <f t="shared" si="981"/>
        <v>0</v>
      </c>
      <c r="L214" s="106">
        <f t="shared" si="981"/>
        <v>0</v>
      </c>
      <c r="M214" s="106">
        <f t="shared" si="981"/>
        <v>0</v>
      </c>
      <c r="N214" s="106">
        <f t="shared" si="981"/>
        <v>0</v>
      </c>
      <c r="P214" s="107">
        <f t="shared" si="11"/>
        <v>0</v>
      </c>
      <c r="R214" s="106">
        <f t="shared" ref="R214:AA214" si="982">IF(E$8=0,0,ROUND(R213-(E214-AC214),2))</f>
        <v>0</v>
      </c>
      <c r="S214" s="106">
        <f t="shared" si="982"/>
        <v>0</v>
      </c>
      <c r="T214" s="106">
        <f t="shared" si="982"/>
        <v>0</v>
      </c>
      <c r="U214" s="106">
        <f t="shared" si="982"/>
        <v>0</v>
      </c>
      <c r="V214" s="106">
        <f t="shared" si="982"/>
        <v>0</v>
      </c>
      <c r="W214" s="106">
        <f t="shared" si="982"/>
        <v>0</v>
      </c>
      <c r="X214" s="106">
        <f t="shared" si="982"/>
        <v>0</v>
      </c>
      <c r="Y214" s="106">
        <f t="shared" si="982"/>
        <v>0</v>
      </c>
      <c r="Z214" s="106">
        <f t="shared" si="982"/>
        <v>0</v>
      </c>
      <c r="AA214" s="106">
        <f t="shared" si="982"/>
        <v>0</v>
      </c>
      <c r="AC214" s="106">
        <f t="shared" ref="AC214:AL214" si="983">ROUND(R213*E$9/12,2)</f>
        <v>0</v>
      </c>
      <c r="AD214" s="106">
        <f t="shared" si="983"/>
        <v>0</v>
      </c>
      <c r="AE214" s="106">
        <f t="shared" si="983"/>
        <v>0</v>
      </c>
      <c r="AF214" s="106">
        <f t="shared" si="983"/>
        <v>0</v>
      </c>
      <c r="AG214" s="106">
        <f t="shared" si="983"/>
        <v>0</v>
      </c>
      <c r="AH214" s="106">
        <f t="shared" si="983"/>
        <v>0</v>
      </c>
      <c r="AI214" s="106">
        <f t="shared" si="983"/>
        <v>0</v>
      </c>
      <c r="AJ214" s="106">
        <f t="shared" si="983"/>
        <v>0</v>
      </c>
      <c r="AK214" s="106">
        <f t="shared" si="983"/>
        <v>0</v>
      </c>
      <c r="AL214" s="106">
        <f t="shared" si="983"/>
        <v>0</v>
      </c>
      <c r="AM214" s="106">
        <f t="shared" si="21"/>
        <v>0</v>
      </c>
      <c r="AO214" s="106">
        <f t="shared" ref="AO214:AX214" si="984">IF(R213&gt;0,IF((R213+AC214)&lt;E$10,R213+AC214,E$10),0)</f>
        <v>0</v>
      </c>
      <c r="AP214" s="106">
        <f t="shared" si="984"/>
        <v>0</v>
      </c>
      <c r="AQ214" s="106">
        <f t="shared" si="984"/>
        <v>0</v>
      </c>
      <c r="AR214" s="106">
        <f t="shared" si="984"/>
        <v>0</v>
      </c>
      <c r="AS214" s="106">
        <f t="shared" si="984"/>
        <v>0</v>
      </c>
      <c r="AT214" s="106">
        <f t="shared" si="984"/>
        <v>0</v>
      </c>
      <c r="AU214" s="106">
        <f t="shared" si="984"/>
        <v>0</v>
      </c>
      <c r="AV214" s="106">
        <f t="shared" si="984"/>
        <v>0</v>
      </c>
      <c r="AW214" s="106">
        <f t="shared" si="984"/>
        <v>0</v>
      </c>
      <c r="AX214" s="106">
        <f t="shared" si="984"/>
        <v>0</v>
      </c>
      <c r="AY214" s="106">
        <f t="shared" si="23"/>
        <v>0</v>
      </c>
      <c r="BA214" s="108">
        <f t="shared" si="24"/>
        <v>0</v>
      </c>
      <c r="BB214" s="106">
        <f t="shared" ref="BB214:BJ214" si="985">IF(S213&lt;=0,0,IF($C214&lt;=SUM($BA214:BA214),0,IF(AP214+$C214-SUM($BA214:BA214)&gt;S213+AD214,S213+AD214-AP214,$C214-SUM($BA214:BA214))))</f>
        <v>0</v>
      </c>
      <c r="BC214" s="106">
        <f t="shared" si="985"/>
        <v>0</v>
      </c>
      <c r="BD214" s="106">
        <f t="shared" si="985"/>
        <v>0</v>
      </c>
      <c r="BE214" s="106">
        <f t="shared" si="985"/>
        <v>0</v>
      </c>
      <c r="BF214" s="106">
        <f t="shared" si="985"/>
        <v>0</v>
      </c>
      <c r="BG214" s="106">
        <f t="shared" si="985"/>
        <v>0</v>
      </c>
      <c r="BH214" s="106">
        <f t="shared" si="985"/>
        <v>0</v>
      </c>
      <c r="BI214" s="106">
        <f t="shared" si="985"/>
        <v>0</v>
      </c>
      <c r="BJ214" s="106">
        <f t="shared" si="985"/>
        <v>0</v>
      </c>
    </row>
    <row r="215" ht="11.25" customHeight="1">
      <c r="A215" s="102" t="str">
        <f t="shared" si="16"/>
        <v/>
      </c>
      <c r="B215" s="103" t="str">
        <f t="shared" si="17"/>
        <v>#N/A</v>
      </c>
      <c r="C215" s="104" t="str">
        <f>IF(A215="","",IF(snowball,IF(($E$5-AY215)&lt;0,0,$E$5-AY215),0)+D215)</f>
        <v/>
      </c>
      <c r="D215" s="105"/>
      <c r="E215" s="106">
        <f t="shared" ref="E215:N215" si="986">AO215+BA215</f>
        <v>0</v>
      </c>
      <c r="F215" s="106">
        <f t="shared" si="986"/>
        <v>0</v>
      </c>
      <c r="G215" s="106">
        <f t="shared" si="986"/>
        <v>0</v>
      </c>
      <c r="H215" s="106">
        <f t="shared" si="986"/>
        <v>0</v>
      </c>
      <c r="I215" s="106">
        <f t="shared" si="986"/>
        <v>0</v>
      </c>
      <c r="J215" s="106">
        <f t="shared" si="986"/>
        <v>0</v>
      </c>
      <c r="K215" s="106">
        <f t="shared" si="986"/>
        <v>0</v>
      </c>
      <c r="L215" s="106">
        <f t="shared" si="986"/>
        <v>0</v>
      </c>
      <c r="M215" s="106">
        <f t="shared" si="986"/>
        <v>0</v>
      </c>
      <c r="N215" s="106">
        <f t="shared" si="986"/>
        <v>0</v>
      </c>
      <c r="P215" s="107">
        <f t="shared" si="11"/>
        <v>0</v>
      </c>
      <c r="R215" s="106">
        <f t="shared" ref="R215:AA215" si="987">IF(E$8=0,0,ROUND(R214-(E215-AC215),2))</f>
        <v>0</v>
      </c>
      <c r="S215" s="106">
        <f t="shared" si="987"/>
        <v>0</v>
      </c>
      <c r="T215" s="106">
        <f t="shared" si="987"/>
        <v>0</v>
      </c>
      <c r="U215" s="106">
        <f t="shared" si="987"/>
        <v>0</v>
      </c>
      <c r="V215" s="106">
        <f t="shared" si="987"/>
        <v>0</v>
      </c>
      <c r="W215" s="106">
        <f t="shared" si="987"/>
        <v>0</v>
      </c>
      <c r="X215" s="106">
        <f t="shared" si="987"/>
        <v>0</v>
      </c>
      <c r="Y215" s="106">
        <f t="shared" si="987"/>
        <v>0</v>
      </c>
      <c r="Z215" s="106">
        <f t="shared" si="987"/>
        <v>0</v>
      </c>
      <c r="AA215" s="106">
        <f t="shared" si="987"/>
        <v>0</v>
      </c>
      <c r="AC215" s="106">
        <f t="shared" ref="AC215:AL215" si="988">ROUND(R214*E$9/12,2)</f>
        <v>0</v>
      </c>
      <c r="AD215" s="106">
        <f t="shared" si="988"/>
        <v>0</v>
      </c>
      <c r="AE215" s="106">
        <f t="shared" si="988"/>
        <v>0</v>
      </c>
      <c r="AF215" s="106">
        <f t="shared" si="988"/>
        <v>0</v>
      </c>
      <c r="AG215" s="106">
        <f t="shared" si="988"/>
        <v>0</v>
      </c>
      <c r="AH215" s="106">
        <f t="shared" si="988"/>
        <v>0</v>
      </c>
      <c r="AI215" s="106">
        <f t="shared" si="988"/>
        <v>0</v>
      </c>
      <c r="AJ215" s="106">
        <f t="shared" si="988"/>
        <v>0</v>
      </c>
      <c r="AK215" s="106">
        <f t="shared" si="988"/>
        <v>0</v>
      </c>
      <c r="AL215" s="106">
        <f t="shared" si="988"/>
        <v>0</v>
      </c>
      <c r="AM215" s="106">
        <f t="shared" si="21"/>
        <v>0</v>
      </c>
      <c r="AO215" s="106">
        <f t="shared" ref="AO215:AX215" si="989">IF(R214&gt;0,IF((R214+AC215)&lt;E$10,R214+AC215,E$10),0)</f>
        <v>0</v>
      </c>
      <c r="AP215" s="106">
        <f t="shared" si="989"/>
        <v>0</v>
      </c>
      <c r="AQ215" s="106">
        <f t="shared" si="989"/>
        <v>0</v>
      </c>
      <c r="AR215" s="106">
        <f t="shared" si="989"/>
        <v>0</v>
      </c>
      <c r="AS215" s="106">
        <f t="shared" si="989"/>
        <v>0</v>
      </c>
      <c r="AT215" s="106">
        <f t="shared" si="989"/>
        <v>0</v>
      </c>
      <c r="AU215" s="106">
        <f t="shared" si="989"/>
        <v>0</v>
      </c>
      <c r="AV215" s="106">
        <f t="shared" si="989"/>
        <v>0</v>
      </c>
      <c r="AW215" s="106">
        <f t="shared" si="989"/>
        <v>0</v>
      </c>
      <c r="AX215" s="106">
        <f t="shared" si="989"/>
        <v>0</v>
      </c>
      <c r="AY215" s="106">
        <f t="shared" si="23"/>
        <v>0</v>
      </c>
      <c r="BA215" s="108">
        <f t="shared" si="24"/>
        <v>0</v>
      </c>
      <c r="BB215" s="106">
        <f t="shared" ref="BB215:BJ215" si="990">IF(S214&lt;=0,0,IF($C215&lt;=SUM($BA215:BA215),0,IF(AP215+$C215-SUM($BA215:BA215)&gt;S214+AD215,S214+AD215-AP215,$C215-SUM($BA215:BA215))))</f>
        <v>0</v>
      </c>
      <c r="BC215" s="106">
        <f t="shared" si="990"/>
        <v>0</v>
      </c>
      <c r="BD215" s="106">
        <f t="shared" si="990"/>
        <v>0</v>
      </c>
      <c r="BE215" s="106">
        <f t="shared" si="990"/>
        <v>0</v>
      </c>
      <c r="BF215" s="106">
        <f t="shared" si="990"/>
        <v>0</v>
      </c>
      <c r="BG215" s="106">
        <f t="shared" si="990"/>
        <v>0</v>
      </c>
      <c r="BH215" s="106">
        <f t="shared" si="990"/>
        <v>0</v>
      </c>
      <c r="BI215" s="106">
        <f t="shared" si="990"/>
        <v>0</v>
      </c>
      <c r="BJ215" s="106">
        <f t="shared" si="990"/>
        <v>0</v>
      </c>
    </row>
    <row r="216" ht="11.25" customHeight="1">
      <c r="A216" s="102" t="str">
        <f t="shared" si="16"/>
        <v/>
      </c>
      <c r="B216" s="103" t="str">
        <f t="shared" si="17"/>
        <v>#N/A</v>
      </c>
      <c r="C216" s="104" t="str">
        <f>IF(A216="","",IF(snowball,IF(($E$5-AY216)&lt;0,0,$E$5-AY216),0)+D216)</f>
        <v/>
      </c>
      <c r="D216" s="105"/>
      <c r="E216" s="106">
        <f t="shared" ref="E216:N216" si="991">AO216+BA216</f>
        <v>0</v>
      </c>
      <c r="F216" s="106">
        <f t="shared" si="991"/>
        <v>0</v>
      </c>
      <c r="G216" s="106">
        <f t="shared" si="991"/>
        <v>0</v>
      </c>
      <c r="H216" s="106">
        <f t="shared" si="991"/>
        <v>0</v>
      </c>
      <c r="I216" s="106">
        <f t="shared" si="991"/>
        <v>0</v>
      </c>
      <c r="J216" s="106">
        <f t="shared" si="991"/>
        <v>0</v>
      </c>
      <c r="K216" s="106">
        <f t="shared" si="991"/>
        <v>0</v>
      </c>
      <c r="L216" s="106">
        <f t="shared" si="991"/>
        <v>0</v>
      </c>
      <c r="M216" s="106">
        <f t="shared" si="991"/>
        <v>0</v>
      </c>
      <c r="N216" s="106">
        <f t="shared" si="991"/>
        <v>0</v>
      </c>
      <c r="P216" s="107">
        <f t="shared" si="11"/>
        <v>0</v>
      </c>
      <c r="R216" s="106">
        <f t="shared" ref="R216:AA216" si="992">IF(E$8=0,0,ROUND(R215-(E216-AC216),2))</f>
        <v>0</v>
      </c>
      <c r="S216" s="106">
        <f t="shared" si="992"/>
        <v>0</v>
      </c>
      <c r="T216" s="106">
        <f t="shared" si="992"/>
        <v>0</v>
      </c>
      <c r="U216" s="106">
        <f t="shared" si="992"/>
        <v>0</v>
      </c>
      <c r="V216" s="106">
        <f t="shared" si="992"/>
        <v>0</v>
      </c>
      <c r="W216" s="106">
        <f t="shared" si="992"/>
        <v>0</v>
      </c>
      <c r="X216" s="106">
        <f t="shared" si="992"/>
        <v>0</v>
      </c>
      <c r="Y216" s="106">
        <f t="shared" si="992"/>
        <v>0</v>
      </c>
      <c r="Z216" s="106">
        <f t="shared" si="992"/>
        <v>0</v>
      </c>
      <c r="AA216" s="106">
        <f t="shared" si="992"/>
        <v>0</v>
      </c>
      <c r="AC216" s="106">
        <f t="shared" ref="AC216:AL216" si="993">ROUND(R215*E$9/12,2)</f>
        <v>0</v>
      </c>
      <c r="AD216" s="106">
        <f t="shared" si="993"/>
        <v>0</v>
      </c>
      <c r="AE216" s="106">
        <f t="shared" si="993"/>
        <v>0</v>
      </c>
      <c r="AF216" s="106">
        <f t="shared" si="993"/>
        <v>0</v>
      </c>
      <c r="AG216" s="106">
        <f t="shared" si="993"/>
        <v>0</v>
      </c>
      <c r="AH216" s="106">
        <f t="shared" si="993"/>
        <v>0</v>
      </c>
      <c r="AI216" s="106">
        <f t="shared" si="993"/>
        <v>0</v>
      </c>
      <c r="AJ216" s="106">
        <f t="shared" si="993"/>
        <v>0</v>
      </c>
      <c r="AK216" s="106">
        <f t="shared" si="993"/>
        <v>0</v>
      </c>
      <c r="AL216" s="106">
        <f t="shared" si="993"/>
        <v>0</v>
      </c>
      <c r="AM216" s="106">
        <f t="shared" si="21"/>
        <v>0</v>
      </c>
      <c r="AO216" s="106">
        <f t="shared" ref="AO216:AX216" si="994">IF(R215&gt;0,IF((R215+AC216)&lt;E$10,R215+AC216,E$10),0)</f>
        <v>0</v>
      </c>
      <c r="AP216" s="106">
        <f t="shared" si="994"/>
        <v>0</v>
      </c>
      <c r="AQ216" s="106">
        <f t="shared" si="994"/>
        <v>0</v>
      </c>
      <c r="AR216" s="106">
        <f t="shared" si="994"/>
        <v>0</v>
      </c>
      <c r="AS216" s="106">
        <f t="shared" si="994"/>
        <v>0</v>
      </c>
      <c r="AT216" s="106">
        <f t="shared" si="994"/>
        <v>0</v>
      </c>
      <c r="AU216" s="106">
        <f t="shared" si="994"/>
        <v>0</v>
      </c>
      <c r="AV216" s="106">
        <f t="shared" si="994"/>
        <v>0</v>
      </c>
      <c r="AW216" s="106">
        <f t="shared" si="994"/>
        <v>0</v>
      </c>
      <c r="AX216" s="106">
        <f t="shared" si="994"/>
        <v>0</v>
      </c>
      <c r="AY216" s="106">
        <f t="shared" si="23"/>
        <v>0</v>
      </c>
      <c r="BA216" s="108">
        <f t="shared" si="24"/>
        <v>0</v>
      </c>
      <c r="BB216" s="106">
        <f t="shared" ref="BB216:BJ216" si="995">IF(S215&lt;=0,0,IF($C216&lt;=SUM($BA216:BA216),0,IF(AP216+$C216-SUM($BA216:BA216)&gt;S215+AD216,S215+AD216-AP216,$C216-SUM($BA216:BA216))))</f>
        <v>0</v>
      </c>
      <c r="BC216" s="106">
        <f t="shared" si="995"/>
        <v>0</v>
      </c>
      <c r="BD216" s="106">
        <f t="shared" si="995"/>
        <v>0</v>
      </c>
      <c r="BE216" s="106">
        <f t="shared" si="995"/>
        <v>0</v>
      </c>
      <c r="BF216" s="106">
        <f t="shared" si="995"/>
        <v>0</v>
      </c>
      <c r="BG216" s="106">
        <f t="shared" si="995"/>
        <v>0</v>
      </c>
      <c r="BH216" s="106">
        <f t="shared" si="995"/>
        <v>0</v>
      </c>
      <c r="BI216" s="106">
        <f t="shared" si="995"/>
        <v>0</v>
      </c>
      <c r="BJ216" s="106">
        <f t="shared" si="995"/>
        <v>0</v>
      </c>
    </row>
    <row r="217" ht="11.25" customHeight="1">
      <c r="A217" s="102" t="str">
        <f t="shared" si="16"/>
        <v/>
      </c>
      <c r="B217" s="103" t="str">
        <f t="shared" si="17"/>
        <v>#N/A</v>
      </c>
      <c r="C217" s="104" t="str">
        <f>IF(A217="","",IF(snowball,IF(($E$5-AY217)&lt;0,0,$E$5-AY217),0)+D217)</f>
        <v/>
      </c>
      <c r="D217" s="105"/>
      <c r="E217" s="106">
        <f t="shared" ref="E217:N217" si="996">AO217+BA217</f>
        <v>0</v>
      </c>
      <c r="F217" s="106">
        <f t="shared" si="996"/>
        <v>0</v>
      </c>
      <c r="G217" s="106">
        <f t="shared" si="996"/>
        <v>0</v>
      </c>
      <c r="H217" s="106">
        <f t="shared" si="996"/>
        <v>0</v>
      </c>
      <c r="I217" s="106">
        <f t="shared" si="996"/>
        <v>0</v>
      </c>
      <c r="J217" s="106">
        <f t="shared" si="996"/>
        <v>0</v>
      </c>
      <c r="K217" s="106">
        <f t="shared" si="996"/>
        <v>0</v>
      </c>
      <c r="L217" s="106">
        <f t="shared" si="996"/>
        <v>0</v>
      </c>
      <c r="M217" s="106">
        <f t="shared" si="996"/>
        <v>0</v>
      </c>
      <c r="N217" s="106">
        <f t="shared" si="996"/>
        <v>0</v>
      </c>
      <c r="P217" s="107">
        <f t="shared" si="11"/>
        <v>0</v>
      </c>
      <c r="R217" s="106">
        <f t="shared" ref="R217:AA217" si="997">IF(E$8=0,0,ROUND(R216-(E217-AC217),2))</f>
        <v>0</v>
      </c>
      <c r="S217" s="106">
        <f t="shared" si="997"/>
        <v>0</v>
      </c>
      <c r="T217" s="106">
        <f t="shared" si="997"/>
        <v>0</v>
      </c>
      <c r="U217" s="106">
        <f t="shared" si="997"/>
        <v>0</v>
      </c>
      <c r="V217" s="106">
        <f t="shared" si="997"/>
        <v>0</v>
      </c>
      <c r="W217" s="106">
        <f t="shared" si="997"/>
        <v>0</v>
      </c>
      <c r="X217" s="106">
        <f t="shared" si="997"/>
        <v>0</v>
      </c>
      <c r="Y217" s="106">
        <f t="shared" si="997"/>
        <v>0</v>
      </c>
      <c r="Z217" s="106">
        <f t="shared" si="997"/>
        <v>0</v>
      </c>
      <c r="AA217" s="106">
        <f t="shared" si="997"/>
        <v>0</v>
      </c>
      <c r="AC217" s="106">
        <f t="shared" ref="AC217:AL217" si="998">ROUND(R216*E$9/12,2)</f>
        <v>0</v>
      </c>
      <c r="AD217" s="106">
        <f t="shared" si="998"/>
        <v>0</v>
      </c>
      <c r="AE217" s="106">
        <f t="shared" si="998"/>
        <v>0</v>
      </c>
      <c r="AF217" s="106">
        <f t="shared" si="998"/>
        <v>0</v>
      </c>
      <c r="AG217" s="106">
        <f t="shared" si="998"/>
        <v>0</v>
      </c>
      <c r="AH217" s="106">
        <f t="shared" si="998"/>
        <v>0</v>
      </c>
      <c r="AI217" s="106">
        <f t="shared" si="998"/>
        <v>0</v>
      </c>
      <c r="AJ217" s="106">
        <f t="shared" si="998"/>
        <v>0</v>
      </c>
      <c r="AK217" s="106">
        <f t="shared" si="998"/>
        <v>0</v>
      </c>
      <c r="AL217" s="106">
        <f t="shared" si="998"/>
        <v>0</v>
      </c>
      <c r="AM217" s="106">
        <f t="shared" si="21"/>
        <v>0</v>
      </c>
      <c r="AO217" s="106">
        <f t="shared" ref="AO217:AX217" si="999">IF(R216&gt;0,IF((R216+AC217)&lt;E$10,R216+AC217,E$10),0)</f>
        <v>0</v>
      </c>
      <c r="AP217" s="106">
        <f t="shared" si="999"/>
        <v>0</v>
      </c>
      <c r="AQ217" s="106">
        <f t="shared" si="999"/>
        <v>0</v>
      </c>
      <c r="AR217" s="106">
        <f t="shared" si="999"/>
        <v>0</v>
      </c>
      <c r="AS217" s="106">
        <f t="shared" si="999"/>
        <v>0</v>
      </c>
      <c r="AT217" s="106">
        <f t="shared" si="999"/>
        <v>0</v>
      </c>
      <c r="AU217" s="106">
        <f t="shared" si="999"/>
        <v>0</v>
      </c>
      <c r="AV217" s="106">
        <f t="shared" si="999"/>
        <v>0</v>
      </c>
      <c r="AW217" s="106">
        <f t="shared" si="999"/>
        <v>0</v>
      </c>
      <c r="AX217" s="106">
        <f t="shared" si="999"/>
        <v>0</v>
      </c>
      <c r="AY217" s="106">
        <f t="shared" si="23"/>
        <v>0</v>
      </c>
      <c r="BA217" s="108">
        <f t="shared" si="24"/>
        <v>0</v>
      </c>
      <c r="BB217" s="106">
        <f t="shared" ref="BB217:BJ217" si="1000">IF(S216&lt;=0,0,IF($C217&lt;=SUM($BA217:BA217),0,IF(AP217+$C217-SUM($BA217:BA217)&gt;S216+AD217,S216+AD217-AP217,$C217-SUM($BA217:BA217))))</f>
        <v>0</v>
      </c>
      <c r="BC217" s="106">
        <f t="shared" si="1000"/>
        <v>0</v>
      </c>
      <c r="BD217" s="106">
        <f t="shared" si="1000"/>
        <v>0</v>
      </c>
      <c r="BE217" s="106">
        <f t="shared" si="1000"/>
        <v>0</v>
      </c>
      <c r="BF217" s="106">
        <f t="shared" si="1000"/>
        <v>0</v>
      </c>
      <c r="BG217" s="106">
        <f t="shared" si="1000"/>
        <v>0</v>
      </c>
      <c r="BH217" s="106">
        <f t="shared" si="1000"/>
        <v>0</v>
      </c>
      <c r="BI217" s="106">
        <f t="shared" si="1000"/>
        <v>0</v>
      </c>
      <c r="BJ217" s="106">
        <f t="shared" si="1000"/>
        <v>0</v>
      </c>
    </row>
    <row r="218" ht="11.25" customHeight="1">
      <c r="A218" s="102" t="str">
        <f t="shared" si="16"/>
        <v/>
      </c>
      <c r="B218" s="103" t="str">
        <f t="shared" si="17"/>
        <v>#N/A</v>
      </c>
      <c r="C218" s="104" t="str">
        <f>IF(A218="","",IF(snowball,IF(($E$5-AY218)&lt;0,0,$E$5-AY218),0)+D218)</f>
        <v/>
      </c>
      <c r="D218" s="105"/>
      <c r="E218" s="106">
        <f t="shared" ref="E218:N218" si="1001">AO218+BA218</f>
        <v>0</v>
      </c>
      <c r="F218" s="106">
        <f t="shared" si="1001"/>
        <v>0</v>
      </c>
      <c r="G218" s="106">
        <f t="shared" si="1001"/>
        <v>0</v>
      </c>
      <c r="H218" s="106">
        <f t="shared" si="1001"/>
        <v>0</v>
      </c>
      <c r="I218" s="106">
        <f t="shared" si="1001"/>
        <v>0</v>
      </c>
      <c r="J218" s="106">
        <f t="shared" si="1001"/>
        <v>0</v>
      </c>
      <c r="K218" s="106">
        <f t="shared" si="1001"/>
        <v>0</v>
      </c>
      <c r="L218" s="106">
        <f t="shared" si="1001"/>
        <v>0</v>
      </c>
      <c r="M218" s="106">
        <f t="shared" si="1001"/>
        <v>0</v>
      </c>
      <c r="N218" s="106">
        <f t="shared" si="1001"/>
        <v>0</v>
      </c>
      <c r="P218" s="107">
        <f t="shared" si="11"/>
        <v>0</v>
      </c>
      <c r="R218" s="106">
        <f t="shared" ref="R218:AA218" si="1002">IF(E$8=0,0,ROUND(R217-(E218-AC218),2))</f>
        <v>0</v>
      </c>
      <c r="S218" s="106">
        <f t="shared" si="1002"/>
        <v>0</v>
      </c>
      <c r="T218" s="106">
        <f t="shared" si="1002"/>
        <v>0</v>
      </c>
      <c r="U218" s="106">
        <f t="shared" si="1002"/>
        <v>0</v>
      </c>
      <c r="V218" s="106">
        <f t="shared" si="1002"/>
        <v>0</v>
      </c>
      <c r="W218" s="106">
        <f t="shared" si="1002"/>
        <v>0</v>
      </c>
      <c r="X218" s="106">
        <f t="shared" si="1002"/>
        <v>0</v>
      </c>
      <c r="Y218" s="106">
        <f t="shared" si="1002"/>
        <v>0</v>
      </c>
      <c r="Z218" s="106">
        <f t="shared" si="1002"/>
        <v>0</v>
      </c>
      <c r="AA218" s="106">
        <f t="shared" si="1002"/>
        <v>0</v>
      </c>
      <c r="AC218" s="106">
        <f t="shared" ref="AC218:AL218" si="1003">ROUND(R217*E$9/12,2)</f>
        <v>0</v>
      </c>
      <c r="AD218" s="106">
        <f t="shared" si="1003"/>
        <v>0</v>
      </c>
      <c r="AE218" s="106">
        <f t="shared" si="1003"/>
        <v>0</v>
      </c>
      <c r="AF218" s="106">
        <f t="shared" si="1003"/>
        <v>0</v>
      </c>
      <c r="AG218" s="106">
        <f t="shared" si="1003"/>
        <v>0</v>
      </c>
      <c r="AH218" s="106">
        <f t="shared" si="1003"/>
        <v>0</v>
      </c>
      <c r="AI218" s="106">
        <f t="shared" si="1003"/>
        <v>0</v>
      </c>
      <c r="AJ218" s="106">
        <f t="shared" si="1003"/>
        <v>0</v>
      </c>
      <c r="AK218" s="106">
        <f t="shared" si="1003"/>
        <v>0</v>
      </c>
      <c r="AL218" s="106">
        <f t="shared" si="1003"/>
        <v>0</v>
      </c>
      <c r="AM218" s="106">
        <f t="shared" si="21"/>
        <v>0</v>
      </c>
      <c r="AO218" s="106">
        <f t="shared" ref="AO218:AX218" si="1004">IF(R217&gt;0,IF((R217+AC218)&lt;E$10,R217+AC218,E$10),0)</f>
        <v>0</v>
      </c>
      <c r="AP218" s="106">
        <f t="shared" si="1004"/>
        <v>0</v>
      </c>
      <c r="AQ218" s="106">
        <f t="shared" si="1004"/>
        <v>0</v>
      </c>
      <c r="AR218" s="106">
        <f t="shared" si="1004"/>
        <v>0</v>
      </c>
      <c r="AS218" s="106">
        <f t="shared" si="1004"/>
        <v>0</v>
      </c>
      <c r="AT218" s="106">
        <f t="shared" si="1004"/>
        <v>0</v>
      </c>
      <c r="AU218" s="106">
        <f t="shared" si="1004"/>
        <v>0</v>
      </c>
      <c r="AV218" s="106">
        <f t="shared" si="1004"/>
        <v>0</v>
      </c>
      <c r="AW218" s="106">
        <f t="shared" si="1004"/>
        <v>0</v>
      </c>
      <c r="AX218" s="106">
        <f t="shared" si="1004"/>
        <v>0</v>
      </c>
      <c r="AY218" s="106">
        <f t="shared" si="23"/>
        <v>0</v>
      </c>
      <c r="BA218" s="108">
        <f t="shared" si="24"/>
        <v>0</v>
      </c>
      <c r="BB218" s="106">
        <f t="shared" ref="BB218:BJ218" si="1005">IF(S217&lt;=0,0,IF($C218&lt;=SUM($BA218:BA218),0,IF(AP218+$C218-SUM($BA218:BA218)&gt;S217+AD218,S217+AD218-AP218,$C218-SUM($BA218:BA218))))</f>
        <v>0</v>
      </c>
      <c r="BC218" s="106">
        <f t="shared" si="1005"/>
        <v>0</v>
      </c>
      <c r="BD218" s="106">
        <f t="shared" si="1005"/>
        <v>0</v>
      </c>
      <c r="BE218" s="106">
        <f t="shared" si="1005"/>
        <v>0</v>
      </c>
      <c r="BF218" s="106">
        <f t="shared" si="1005"/>
        <v>0</v>
      </c>
      <c r="BG218" s="106">
        <f t="shared" si="1005"/>
        <v>0</v>
      </c>
      <c r="BH218" s="106">
        <f t="shared" si="1005"/>
        <v>0</v>
      </c>
      <c r="BI218" s="106">
        <f t="shared" si="1005"/>
        <v>0</v>
      </c>
      <c r="BJ218" s="106">
        <f t="shared" si="1005"/>
        <v>0</v>
      </c>
    </row>
    <row r="219" ht="11.25" customHeight="1">
      <c r="A219" s="102" t="str">
        <f t="shared" si="16"/>
        <v/>
      </c>
      <c r="B219" s="103" t="str">
        <f t="shared" si="17"/>
        <v>#N/A</v>
      </c>
      <c r="C219" s="104" t="str">
        <f>IF(A219="","",IF(snowball,IF(($E$5-AY219)&lt;0,0,$E$5-AY219),0)+D219)</f>
        <v/>
      </c>
      <c r="D219" s="105"/>
      <c r="E219" s="106">
        <f t="shared" ref="E219:N219" si="1006">AO219+BA219</f>
        <v>0</v>
      </c>
      <c r="F219" s="106">
        <f t="shared" si="1006"/>
        <v>0</v>
      </c>
      <c r="G219" s="106">
        <f t="shared" si="1006"/>
        <v>0</v>
      </c>
      <c r="H219" s="106">
        <f t="shared" si="1006"/>
        <v>0</v>
      </c>
      <c r="I219" s="106">
        <f t="shared" si="1006"/>
        <v>0</v>
      </c>
      <c r="J219" s="106">
        <f t="shared" si="1006"/>
        <v>0</v>
      </c>
      <c r="K219" s="106">
        <f t="shared" si="1006"/>
        <v>0</v>
      </c>
      <c r="L219" s="106">
        <f t="shared" si="1006"/>
        <v>0</v>
      </c>
      <c r="M219" s="106">
        <f t="shared" si="1006"/>
        <v>0</v>
      </c>
      <c r="N219" s="106">
        <f t="shared" si="1006"/>
        <v>0</v>
      </c>
      <c r="P219" s="107">
        <f t="shared" si="11"/>
        <v>0</v>
      </c>
      <c r="R219" s="106">
        <f t="shared" ref="R219:AA219" si="1007">IF(E$8=0,0,ROUND(R218-(E219-AC219),2))</f>
        <v>0</v>
      </c>
      <c r="S219" s="106">
        <f t="shared" si="1007"/>
        <v>0</v>
      </c>
      <c r="T219" s="106">
        <f t="shared" si="1007"/>
        <v>0</v>
      </c>
      <c r="U219" s="106">
        <f t="shared" si="1007"/>
        <v>0</v>
      </c>
      <c r="V219" s="106">
        <f t="shared" si="1007"/>
        <v>0</v>
      </c>
      <c r="W219" s="106">
        <f t="shared" si="1007"/>
        <v>0</v>
      </c>
      <c r="X219" s="106">
        <f t="shared" si="1007"/>
        <v>0</v>
      </c>
      <c r="Y219" s="106">
        <f t="shared" si="1007"/>
        <v>0</v>
      </c>
      <c r="Z219" s="106">
        <f t="shared" si="1007"/>
        <v>0</v>
      </c>
      <c r="AA219" s="106">
        <f t="shared" si="1007"/>
        <v>0</v>
      </c>
      <c r="AC219" s="106">
        <f t="shared" ref="AC219:AL219" si="1008">ROUND(R218*E$9/12,2)</f>
        <v>0</v>
      </c>
      <c r="AD219" s="106">
        <f t="shared" si="1008"/>
        <v>0</v>
      </c>
      <c r="AE219" s="106">
        <f t="shared" si="1008"/>
        <v>0</v>
      </c>
      <c r="AF219" s="106">
        <f t="shared" si="1008"/>
        <v>0</v>
      </c>
      <c r="AG219" s="106">
        <f t="shared" si="1008"/>
        <v>0</v>
      </c>
      <c r="AH219" s="106">
        <f t="shared" si="1008"/>
        <v>0</v>
      </c>
      <c r="AI219" s="106">
        <f t="shared" si="1008"/>
        <v>0</v>
      </c>
      <c r="AJ219" s="106">
        <f t="shared" si="1008"/>
        <v>0</v>
      </c>
      <c r="AK219" s="106">
        <f t="shared" si="1008"/>
        <v>0</v>
      </c>
      <c r="AL219" s="106">
        <f t="shared" si="1008"/>
        <v>0</v>
      </c>
      <c r="AM219" s="106">
        <f t="shared" si="21"/>
        <v>0</v>
      </c>
      <c r="AO219" s="106">
        <f t="shared" ref="AO219:AX219" si="1009">IF(R218&gt;0,IF((R218+AC219)&lt;E$10,R218+AC219,E$10),0)</f>
        <v>0</v>
      </c>
      <c r="AP219" s="106">
        <f t="shared" si="1009"/>
        <v>0</v>
      </c>
      <c r="AQ219" s="106">
        <f t="shared" si="1009"/>
        <v>0</v>
      </c>
      <c r="AR219" s="106">
        <f t="shared" si="1009"/>
        <v>0</v>
      </c>
      <c r="AS219" s="106">
        <f t="shared" si="1009"/>
        <v>0</v>
      </c>
      <c r="AT219" s="106">
        <f t="shared" si="1009"/>
        <v>0</v>
      </c>
      <c r="AU219" s="106">
        <f t="shared" si="1009"/>
        <v>0</v>
      </c>
      <c r="AV219" s="106">
        <f t="shared" si="1009"/>
        <v>0</v>
      </c>
      <c r="AW219" s="106">
        <f t="shared" si="1009"/>
        <v>0</v>
      </c>
      <c r="AX219" s="106">
        <f t="shared" si="1009"/>
        <v>0</v>
      </c>
      <c r="AY219" s="106">
        <f t="shared" si="23"/>
        <v>0</v>
      </c>
      <c r="BA219" s="108">
        <f t="shared" si="24"/>
        <v>0</v>
      </c>
      <c r="BB219" s="106">
        <f t="shared" ref="BB219:BJ219" si="1010">IF(S218&lt;=0,0,IF($C219&lt;=SUM($BA219:BA219),0,IF(AP219+$C219-SUM($BA219:BA219)&gt;S218+AD219,S218+AD219-AP219,$C219-SUM($BA219:BA219))))</f>
        <v>0</v>
      </c>
      <c r="BC219" s="106">
        <f t="shared" si="1010"/>
        <v>0</v>
      </c>
      <c r="BD219" s="106">
        <f t="shared" si="1010"/>
        <v>0</v>
      </c>
      <c r="BE219" s="106">
        <f t="shared" si="1010"/>
        <v>0</v>
      </c>
      <c r="BF219" s="106">
        <f t="shared" si="1010"/>
        <v>0</v>
      </c>
      <c r="BG219" s="106">
        <f t="shared" si="1010"/>
        <v>0</v>
      </c>
      <c r="BH219" s="106">
        <f t="shared" si="1010"/>
        <v>0</v>
      </c>
      <c r="BI219" s="106">
        <f t="shared" si="1010"/>
        <v>0</v>
      </c>
      <c r="BJ219" s="106">
        <f t="shared" si="1010"/>
        <v>0</v>
      </c>
    </row>
    <row r="220" ht="11.25" customHeight="1">
      <c r="A220" s="102" t="str">
        <f t="shared" si="16"/>
        <v/>
      </c>
      <c r="B220" s="103" t="str">
        <f t="shared" si="17"/>
        <v>#N/A</v>
      </c>
      <c r="C220" s="104" t="str">
        <f>IF(A220="","",IF(snowball,IF(($E$5-AY220)&lt;0,0,$E$5-AY220),0)+D220)</f>
        <v/>
      </c>
      <c r="D220" s="105"/>
      <c r="E220" s="106">
        <f t="shared" ref="E220:N220" si="1011">AO220+BA220</f>
        <v>0</v>
      </c>
      <c r="F220" s="106">
        <f t="shared" si="1011"/>
        <v>0</v>
      </c>
      <c r="G220" s="106">
        <f t="shared" si="1011"/>
        <v>0</v>
      </c>
      <c r="H220" s="106">
        <f t="shared" si="1011"/>
        <v>0</v>
      </c>
      <c r="I220" s="106">
        <f t="shared" si="1011"/>
        <v>0</v>
      </c>
      <c r="J220" s="106">
        <f t="shared" si="1011"/>
        <v>0</v>
      </c>
      <c r="K220" s="106">
        <f t="shared" si="1011"/>
        <v>0</v>
      </c>
      <c r="L220" s="106">
        <f t="shared" si="1011"/>
        <v>0</v>
      </c>
      <c r="M220" s="106">
        <f t="shared" si="1011"/>
        <v>0</v>
      </c>
      <c r="N220" s="106">
        <f t="shared" si="1011"/>
        <v>0</v>
      </c>
      <c r="P220" s="107">
        <f t="shared" si="11"/>
        <v>0</v>
      </c>
      <c r="R220" s="106">
        <f t="shared" ref="R220:AA220" si="1012">IF(E$8=0,0,ROUND(R219-(E220-AC220),2))</f>
        <v>0</v>
      </c>
      <c r="S220" s="106">
        <f t="shared" si="1012"/>
        <v>0</v>
      </c>
      <c r="T220" s="106">
        <f t="shared" si="1012"/>
        <v>0</v>
      </c>
      <c r="U220" s="106">
        <f t="shared" si="1012"/>
        <v>0</v>
      </c>
      <c r="V220" s="106">
        <f t="shared" si="1012"/>
        <v>0</v>
      </c>
      <c r="W220" s="106">
        <f t="shared" si="1012"/>
        <v>0</v>
      </c>
      <c r="X220" s="106">
        <f t="shared" si="1012"/>
        <v>0</v>
      </c>
      <c r="Y220" s="106">
        <f t="shared" si="1012"/>
        <v>0</v>
      </c>
      <c r="Z220" s="106">
        <f t="shared" si="1012"/>
        <v>0</v>
      </c>
      <c r="AA220" s="106">
        <f t="shared" si="1012"/>
        <v>0</v>
      </c>
      <c r="AC220" s="106">
        <f t="shared" ref="AC220:AL220" si="1013">ROUND(R219*E$9/12,2)</f>
        <v>0</v>
      </c>
      <c r="AD220" s="106">
        <f t="shared" si="1013"/>
        <v>0</v>
      </c>
      <c r="AE220" s="106">
        <f t="shared" si="1013"/>
        <v>0</v>
      </c>
      <c r="AF220" s="106">
        <f t="shared" si="1013"/>
        <v>0</v>
      </c>
      <c r="AG220" s="106">
        <f t="shared" si="1013"/>
        <v>0</v>
      </c>
      <c r="AH220" s="106">
        <f t="shared" si="1013"/>
        <v>0</v>
      </c>
      <c r="AI220" s="106">
        <f t="shared" si="1013"/>
        <v>0</v>
      </c>
      <c r="AJ220" s="106">
        <f t="shared" si="1013"/>
        <v>0</v>
      </c>
      <c r="AK220" s="106">
        <f t="shared" si="1013"/>
        <v>0</v>
      </c>
      <c r="AL220" s="106">
        <f t="shared" si="1013"/>
        <v>0</v>
      </c>
      <c r="AM220" s="106">
        <f t="shared" si="21"/>
        <v>0</v>
      </c>
      <c r="AO220" s="106">
        <f t="shared" ref="AO220:AX220" si="1014">IF(R219&gt;0,IF((R219+AC220)&lt;E$10,R219+AC220,E$10),0)</f>
        <v>0</v>
      </c>
      <c r="AP220" s="106">
        <f t="shared" si="1014"/>
        <v>0</v>
      </c>
      <c r="AQ220" s="106">
        <f t="shared" si="1014"/>
        <v>0</v>
      </c>
      <c r="AR220" s="106">
        <f t="shared" si="1014"/>
        <v>0</v>
      </c>
      <c r="AS220" s="106">
        <f t="shared" si="1014"/>
        <v>0</v>
      </c>
      <c r="AT220" s="106">
        <f t="shared" si="1014"/>
        <v>0</v>
      </c>
      <c r="AU220" s="106">
        <f t="shared" si="1014"/>
        <v>0</v>
      </c>
      <c r="AV220" s="106">
        <f t="shared" si="1014"/>
        <v>0</v>
      </c>
      <c r="AW220" s="106">
        <f t="shared" si="1014"/>
        <v>0</v>
      </c>
      <c r="AX220" s="106">
        <f t="shared" si="1014"/>
        <v>0</v>
      </c>
      <c r="AY220" s="106">
        <f t="shared" si="23"/>
        <v>0</v>
      </c>
      <c r="BA220" s="108">
        <f t="shared" si="24"/>
        <v>0</v>
      </c>
      <c r="BB220" s="106">
        <f t="shared" ref="BB220:BJ220" si="1015">IF(S219&lt;=0,0,IF($C220&lt;=SUM($BA220:BA220),0,IF(AP220+$C220-SUM($BA220:BA220)&gt;S219+AD220,S219+AD220-AP220,$C220-SUM($BA220:BA220))))</f>
        <v>0</v>
      </c>
      <c r="BC220" s="106">
        <f t="shared" si="1015"/>
        <v>0</v>
      </c>
      <c r="BD220" s="106">
        <f t="shared" si="1015"/>
        <v>0</v>
      </c>
      <c r="BE220" s="106">
        <f t="shared" si="1015"/>
        <v>0</v>
      </c>
      <c r="BF220" s="106">
        <f t="shared" si="1015"/>
        <v>0</v>
      </c>
      <c r="BG220" s="106">
        <f t="shared" si="1015"/>
        <v>0</v>
      </c>
      <c r="BH220" s="106">
        <f t="shared" si="1015"/>
        <v>0</v>
      </c>
      <c r="BI220" s="106">
        <f t="shared" si="1015"/>
        <v>0</v>
      </c>
      <c r="BJ220" s="106">
        <f t="shared" si="1015"/>
        <v>0</v>
      </c>
    </row>
    <row r="221" ht="11.25" customHeight="1">
      <c r="A221" s="102" t="str">
        <f t="shared" si="16"/>
        <v/>
      </c>
      <c r="B221" s="103" t="str">
        <f t="shared" si="17"/>
        <v>#N/A</v>
      </c>
      <c r="C221" s="104" t="str">
        <f>IF(A221="","",IF(snowball,IF(($E$5-AY221)&lt;0,0,$E$5-AY221),0)+D221)</f>
        <v/>
      </c>
      <c r="D221" s="105"/>
      <c r="E221" s="106">
        <f t="shared" ref="E221:N221" si="1016">AO221+BA221</f>
        <v>0</v>
      </c>
      <c r="F221" s="106">
        <f t="shared" si="1016"/>
        <v>0</v>
      </c>
      <c r="G221" s="106">
        <f t="shared" si="1016"/>
        <v>0</v>
      </c>
      <c r="H221" s="106">
        <f t="shared" si="1016"/>
        <v>0</v>
      </c>
      <c r="I221" s="106">
        <f t="shared" si="1016"/>
        <v>0</v>
      </c>
      <c r="J221" s="106">
        <f t="shared" si="1016"/>
        <v>0</v>
      </c>
      <c r="K221" s="106">
        <f t="shared" si="1016"/>
        <v>0</v>
      </c>
      <c r="L221" s="106">
        <f t="shared" si="1016"/>
        <v>0</v>
      </c>
      <c r="M221" s="106">
        <f t="shared" si="1016"/>
        <v>0</v>
      </c>
      <c r="N221" s="106">
        <f t="shared" si="1016"/>
        <v>0</v>
      </c>
      <c r="P221" s="107">
        <f t="shared" si="11"/>
        <v>0</v>
      </c>
      <c r="R221" s="106">
        <f t="shared" ref="R221:AA221" si="1017">IF(E$8=0,0,ROUND(R220-(E221-AC221),2))</f>
        <v>0</v>
      </c>
      <c r="S221" s="106">
        <f t="shared" si="1017"/>
        <v>0</v>
      </c>
      <c r="T221" s="106">
        <f t="shared" si="1017"/>
        <v>0</v>
      </c>
      <c r="U221" s="106">
        <f t="shared" si="1017"/>
        <v>0</v>
      </c>
      <c r="V221" s="106">
        <f t="shared" si="1017"/>
        <v>0</v>
      </c>
      <c r="W221" s="106">
        <f t="shared" si="1017"/>
        <v>0</v>
      </c>
      <c r="X221" s="106">
        <f t="shared" si="1017"/>
        <v>0</v>
      </c>
      <c r="Y221" s="106">
        <f t="shared" si="1017"/>
        <v>0</v>
      </c>
      <c r="Z221" s="106">
        <f t="shared" si="1017"/>
        <v>0</v>
      </c>
      <c r="AA221" s="106">
        <f t="shared" si="1017"/>
        <v>0</v>
      </c>
      <c r="AC221" s="106">
        <f t="shared" ref="AC221:AL221" si="1018">ROUND(R220*E$9/12,2)</f>
        <v>0</v>
      </c>
      <c r="AD221" s="106">
        <f t="shared" si="1018"/>
        <v>0</v>
      </c>
      <c r="AE221" s="106">
        <f t="shared" si="1018"/>
        <v>0</v>
      </c>
      <c r="AF221" s="106">
        <f t="shared" si="1018"/>
        <v>0</v>
      </c>
      <c r="AG221" s="106">
        <f t="shared" si="1018"/>
        <v>0</v>
      </c>
      <c r="AH221" s="106">
        <f t="shared" si="1018"/>
        <v>0</v>
      </c>
      <c r="AI221" s="106">
        <f t="shared" si="1018"/>
        <v>0</v>
      </c>
      <c r="AJ221" s="106">
        <f t="shared" si="1018"/>
        <v>0</v>
      </c>
      <c r="AK221" s="106">
        <f t="shared" si="1018"/>
        <v>0</v>
      </c>
      <c r="AL221" s="106">
        <f t="shared" si="1018"/>
        <v>0</v>
      </c>
      <c r="AM221" s="106">
        <f t="shared" si="21"/>
        <v>0</v>
      </c>
      <c r="AO221" s="106">
        <f t="shared" ref="AO221:AX221" si="1019">IF(R220&gt;0,IF((R220+AC221)&lt;E$10,R220+AC221,E$10),0)</f>
        <v>0</v>
      </c>
      <c r="AP221" s="106">
        <f t="shared" si="1019"/>
        <v>0</v>
      </c>
      <c r="AQ221" s="106">
        <f t="shared" si="1019"/>
        <v>0</v>
      </c>
      <c r="AR221" s="106">
        <f t="shared" si="1019"/>
        <v>0</v>
      </c>
      <c r="AS221" s="106">
        <f t="shared" si="1019"/>
        <v>0</v>
      </c>
      <c r="AT221" s="106">
        <f t="shared" si="1019"/>
        <v>0</v>
      </c>
      <c r="AU221" s="106">
        <f t="shared" si="1019"/>
        <v>0</v>
      </c>
      <c r="AV221" s="106">
        <f t="shared" si="1019"/>
        <v>0</v>
      </c>
      <c r="AW221" s="106">
        <f t="shared" si="1019"/>
        <v>0</v>
      </c>
      <c r="AX221" s="106">
        <f t="shared" si="1019"/>
        <v>0</v>
      </c>
      <c r="AY221" s="106">
        <f t="shared" si="23"/>
        <v>0</v>
      </c>
      <c r="BA221" s="108">
        <f t="shared" si="24"/>
        <v>0</v>
      </c>
      <c r="BB221" s="106">
        <f t="shared" ref="BB221:BJ221" si="1020">IF(S220&lt;=0,0,IF($C221&lt;=SUM($BA221:BA221),0,IF(AP221+$C221-SUM($BA221:BA221)&gt;S220+AD221,S220+AD221-AP221,$C221-SUM($BA221:BA221))))</f>
        <v>0</v>
      </c>
      <c r="BC221" s="106">
        <f t="shared" si="1020"/>
        <v>0</v>
      </c>
      <c r="BD221" s="106">
        <f t="shared" si="1020"/>
        <v>0</v>
      </c>
      <c r="BE221" s="106">
        <f t="shared" si="1020"/>
        <v>0</v>
      </c>
      <c r="BF221" s="106">
        <f t="shared" si="1020"/>
        <v>0</v>
      </c>
      <c r="BG221" s="106">
        <f t="shared" si="1020"/>
        <v>0</v>
      </c>
      <c r="BH221" s="106">
        <f t="shared" si="1020"/>
        <v>0</v>
      </c>
      <c r="BI221" s="106">
        <f t="shared" si="1020"/>
        <v>0</v>
      </c>
      <c r="BJ221" s="106">
        <f t="shared" si="1020"/>
        <v>0</v>
      </c>
    </row>
    <row r="222" ht="11.25" customHeight="1">
      <c r="A222" s="102" t="str">
        <f t="shared" si="16"/>
        <v/>
      </c>
      <c r="B222" s="103" t="str">
        <f t="shared" si="17"/>
        <v>#N/A</v>
      </c>
      <c r="C222" s="104" t="str">
        <f>IF(A222="","",IF(snowball,IF(($E$5-AY222)&lt;0,0,$E$5-AY222),0)+D222)</f>
        <v/>
      </c>
      <c r="D222" s="105"/>
      <c r="E222" s="106">
        <f t="shared" ref="E222:N222" si="1021">AO222+BA222</f>
        <v>0</v>
      </c>
      <c r="F222" s="106">
        <f t="shared" si="1021"/>
        <v>0</v>
      </c>
      <c r="G222" s="106">
        <f t="shared" si="1021"/>
        <v>0</v>
      </c>
      <c r="H222" s="106">
        <f t="shared" si="1021"/>
        <v>0</v>
      </c>
      <c r="I222" s="106">
        <f t="shared" si="1021"/>
        <v>0</v>
      </c>
      <c r="J222" s="106">
        <f t="shared" si="1021"/>
        <v>0</v>
      </c>
      <c r="K222" s="106">
        <f t="shared" si="1021"/>
        <v>0</v>
      </c>
      <c r="L222" s="106">
        <f t="shared" si="1021"/>
        <v>0</v>
      </c>
      <c r="M222" s="106">
        <f t="shared" si="1021"/>
        <v>0</v>
      </c>
      <c r="N222" s="106">
        <f t="shared" si="1021"/>
        <v>0</v>
      </c>
      <c r="P222" s="107">
        <f t="shared" si="11"/>
        <v>0</v>
      </c>
      <c r="R222" s="106">
        <f t="shared" ref="R222:AA222" si="1022">IF(E$8=0,0,ROUND(R221-(E222-AC222),2))</f>
        <v>0</v>
      </c>
      <c r="S222" s="106">
        <f t="shared" si="1022"/>
        <v>0</v>
      </c>
      <c r="T222" s="106">
        <f t="shared" si="1022"/>
        <v>0</v>
      </c>
      <c r="U222" s="106">
        <f t="shared" si="1022"/>
        <v>0</v>
      </c>
      <c r="V222" s="106">
        <f t="shared" si="1022"/>
        <v>0</v>
      </c>
      <c r="W222" s="106">
        <f t="shared" si="1022"/>
        <v>0</v>
      </c>
      <c r="X222" s="106">
        <f t="shared" si="1022"/>
        <v>0</v>
      </c>
      <c r="Y222" s="106">
        <f t="shared" si="1022"/>
        <v>0</v>
      </c>
      <c r="Z222" s="106">
        <f t="shared" si="1022"/>
        <v>0</v>
      </c>
      <c r="AA222" s="106">
        <f t="shared" si="1022"/>
        <v>0</v>
      </c>
      <c r="AC222" s="106">
        <f t="shared" ref="AC222:AL222" si="1023">ROUND(R221*E$9/12,2)</f>
        <v>0</v>
      </c>
      <c r="AD222" s="106">
        <f t="shared" si="1023"/>
        <v>0</v>
      </c>
      <c r="AE222" s="106">
        <f t="shared" si="1023"/>
        <v>0</v>
      </c>
      <c r="AF222" s="106">
        <f t="shared" si="1023"/>
        <v>0</v>
      </c>
      <c r="AG222" s="106">
        <f t="shared" si="1023"/>
        <v>0</v>
      </c>
      <c r="AH222" s="106">
        <f t="shared" si="1023"/>
        <v>0</v>
      </c>
      <c r="AI222" s="106">
        <f t="shared" si="1023"/>
        <v>0</v>
      </c>
      <c r="AJ222" s="106">
        <f t="shared" si="1023"/>
        <v>0</v>
      </c>
      <c r="AK222" s="106">
        <f t="shared" si="1023"/>
        <v>0</v>
      </c>
      <c r="AL222" s="106">
        <f t="shared" si="1023"/>
        <v>0</v>
      </c>
      <c r="AM222" s="106">
        <f t="shared" si="21"/>
        <v>0</v>
      </c>
      <c r="AO222" s="106">
        <f t="shared" ref="AO222:AX222" si="1024">IF(R221&gt;0,IF((R221+AC222)&lt;E$10,R221+AC222,E$10),0)</f>
        <v>0</v>
      </c>
      <c r="AP222" s="106">
        <f t="shared" si="1024"/>
        <v>0</v>
      </c>
      <c r="AQ222" s="106">
        <f t="shared" si="1024"/>
        <v>0</v>
      </c>
      <c r="AR222" s="106">
        <f t="shared" si="1024"/>
        <v>0</v>
      </c>
      <c r="AS222" s="106">
        <f t="shared" si="1024"/>
        <v>0</v>
      </c>
      <c r="AT222" s="106">
        <f t="shared" si="1024"/>
        <v>0</v>
      </c>
      <c r="AU222" s="106">
        <f t="shared" si="1024"/>
        <v>0</v>
      </c>
      <c r="AV222" s="106">
        <f t="shared" si="1024"/>
        <v>0</v>
      </c>
      <c r="AW222" s="106">
        <f t="shared" si="1024"/>
        <v>0</v>
      </c>
      <c r="AX222" s="106">
        <f t="shared" si="1024"/>
        <v>0</v>
      </c>
      <c r="AY222" s="106">
        <f t="shared" si="23"/>
        <v>0</v>
      </c>
      <c r="BA222" s="108">
        <f t="shared" si="24"/>
        <v>0</v>
      </c>
      <c r="BB222" s="106">
        <f t="shared" ref="BB222:BJ222" si="1025">IF(S221&lt;=0,0,IF($C222&lt;=SUM($BA222:BA222),0,IF(AP222+$C222-SUM($BA222:BA222)&gt;S221+AD222,S221+AD222-AP222,$C222-SUM($BA222:BA222))))</f>
        <v>0</v>
      </c>
      <c r="BC222" s="106">
        <f t="shared" si="1025"/>
        <v>0</v>
      </c>
      <c r="BD222" s="106">
        <f t="shared" si="1025"/>
        <v>0</v>
      </c>
      <c r="BE222" s="106">
        <f t="shared" si="1025"/>
        <v>0</v>
      </c>
      <c r="BF222" s="106">
        <f t="shared" si="1025"/>
        <v>0</v>
      </c>
      <c r="BG222" s="106">
        <f t="shared" si="1025"/>
        <v>0</v>
      </c>
      <c r="BH222" s="106">
        <f t="shared" si="1025"/>
        <v>0</v>
      </c>
      <c r="BI222" s="106">
        <f t="shared" si="1025"/>
        <v>0</v>
      </c>
      <c r="BJ222" s="106">
        <f t="shared" si="1025"/>
        <v>0</v>
      </c>
    </row>
    <row r="223" ht="11.25" customHeight="1">
      <c r="A223" s="102" t="str">
        <f t="shared" si="16"/>
        <v/>
      </c>
      <c r="B223" s="103" t="str">
        <f t="shared" si="17"/>
        <v>#N/A</v>
      </c>
      <c r="C223" s="104" t="str">
        <f>IF(A223="","",IF(snowball,IF(($E$5-AY223)&lt;0,0,$E$5-AY223),0)+D223)</f>
        <v/>
      </c>
      <c r="D223" s="105"/>
      <c r="E223" s="106">
        <f t="shared" ref="E223:N223" si="1026">AO223+BA223</f>
        <v>0</v>
      </c>
      <c r="F223" s="106">
        <f t="shared" si="1026"/>
        <v>0</v>
      </c>
      <c r="G223" s="106">
        <f t="shared" si="1026"/>
        <v>0</v>
      </c>
      <c r="H223" s="106">
        <f t="shared" si="1026"/>
        <v>0</v>
      </c>
      <c r="I223" s="106">
        <f t="shared" si="1026"/>
        <v>0</v>
      </c>
      <c r="J223" s="106">
        <f t="shared" si="1026"/>
        <v>0</v>
      </c>
      <c r="K223" s="106">
        <f t="shared" si="1026"/>
        <v>0</v>
      </c>
      <c r="L223" s="106">
        <f t="shared" si="1026"/>
        <v>0</v>
      </c>
      <c r="M223" s="106">
        <f t="shared" si="1026"/>
        <v>0</v>
      </c>
      <c r="N223" s="106">
        <f t="shared" si="1026"/>
        <v>0</v>
      </c>
      <c r="P223" s="107">
        <f t="shared" si="11"/>
        <v>0</v>
      </c>
      <c r="R223" s="106">
        <f t="shared" ref="R223:AA223" si="1027">IF(E$8=0,0,ROUND(R222-(E223-AC223),2))</f>
        <v>0</v>
      </c>
      <c r="S223" s="106">
        <f t="shared" si="1027"/>
        <v>0</v>
      </c>
      <c r="T223" s="106">
        <f t="shared" si="1027"/>
        <v>0</v>
      </c>
      <c r="U223" s="106">
        <f t="shared" si="1027"/>
        <v>0</v>
      </c>
      <c r="V223" s="106">
        <f t="shared" si="1027"/>
        <v>0</v>
      </c>
      <c r="W223" s="106">
        <f t="shared" si="1027"/>
        <v>0</v>
      </c>
      <c r="X223" s="106">
        <f t="shared" si="1027"/>
        <v>0</v>
      </c>
      <c r="Y223" s="106">
        <f t="shared" si="1027"/>
        <v>0</v>
      </c>
      <c r="Z223" s="106">
        <f t="shared" si="1027"/>
        <v>0</v>
      </c>
      <c r="AA223" s="106">
        <f t="shared" si="1027"/>
        <v>0</v>
      </c>
      <c r="AC223" s="106">
        <f t="shared" ref="AC223:AL223" si="1028">ROUND(R222*E$9/12,2)</f>
        <v>0</v>
      </c>
      <c r="AD223" s="106">
        <f t="shared" si="1028"/>
        <v>0</v>
      </c>
      <c r="AE223" s="106">
        <f t="shared" si="1028"/>
        <v>0</v>
      </c>
      <c r="AF223" s="106">
        <f t="shared" si="1028"/>
        <v>0</v>
      </c>
      <c r="AG223" s="106">
        <f t="shared" si="1028"/>
        <v>0</v>
      </c>
      <c r="AH223" s="106">
        <f t="shared" si="1028"/>
        <v>0</v>
      </c>
      <c r="AI223" s="106">
        <f t="shared" si="1028"/>
        <v>0</v>
      </c>
      <c r="AJ223" s="106">
        <f t="shared" si="1028"/>
        <v>0</v>
      </c>
      <c r="AK223" s="106">
        <f t="shared" si="1028"/>
        <v>0</v>
      </c>
      <c r="AL223" s="106">
        <f t="shared" si="1028"/>
        <v>0</v>
      </c>
      <c r="AM223" s="106">
        <f t="shared" si="21"/>
        <v>0</v>
      </c>
      <c r="AO223" s="106">
        <f t="shared" ref="AO223:AX223" si="1029">IF(R222&gt;0,IF((R222+AC223)&lt;E$10,R222+AC223,E$10),0)</f>
        <v>0</v>
      </c>
      <c r="AP223" s="106">
        <f t="shared" si="1029"/>
        <v>0</v>
      </c>
      <c r="AQ223" s="106">
        <f t="shared" si="1029"/>
        <v>0</v>
      </c>
      <c r="AR223" s="106">
        <f t="shared" si="1029"/>
        <v>0</v>
      </c>
      <c r="AS223" s="106">
        <f t="shared" si="1029"/>
        <v>0</v>
      </c>
      <c r="AT223" s="106">
        <f t="shared" si="1029"/>
        <v>0</v>
      </c>
      <c r="AU223" s="106">
        <f t="shared" si="1029"/>
        <v>0</v>
      </c>
      <c r="AV223" s="106">
        <f t="shared" si="1029"/>
        <v>0</v>
      </c>
      <c r="AW223" s="106">
        <f t="shared" si="1029"/>
        <v>0</v>
      </c>
      <c r="AX223" s="106">
        <f t="shared" si="1029"/>
        <v>0</v>
      </c>
      <c r="AY223" s="106">
        <f t="shared" si="23"/>
        <v>0</v>
      </c>
      <c r="BA223" s="108">
        <f t="shared" si="24"/>
        <v>0</v>
      </c>
      <c r="BB223" s="106">
        <f t="shared" ref="BB223:BJ223" si="1030">IF(S222&lt;=0,0,IF($C223&lt;=SUM($BA223:BA223),0,IF(AP223+$C223-SUM($BA223:BA223)&gt;S222+AD223,S222+AD223-AP223,$C223-SUM($BA223:BA223))))</f>
        <v>0</v>
      </c>
      <c r="BC223" s="106">
        <f t="shared" si="1030"/>
        <v>0</v>
      </c>
      <c r="BD223" s="106">
        <f t="shared" si="1030"/>
        <v>0</v>
      </c>
      <c r="BE223" s="106">
        <f t="shared" si="1030"/>
        <v>0</v>
      </c>
      <c r="BF223" s="106">
        <f t="shared" si="1030"/>
        <v>0</v>
      </c>
      <c r="BG223" s="106">
        <f t="shared" si="1030"/>
        <v>0</v>
      </c>
      <c r="BH223" s="106">
        <f t="shared" si="1030"/>
        <v>0</v>
      </c>
      <c r="BI223" s="106">
        <f t="shared" si="1030"/>
        <v>0</v>
      </c>
      <c r="BJ223" s="106">
        <f t="shared" si="1030"/>
        <v>0</v>
      </c>
    </row>
    <row r="224" ht="11.25" customHeight="1">
      <c r="A224" s="102" t="str">
        <f t="shared" si="16"/>
        <v/>
      </c>
      <c r="B224" s="103" t="str">
        <f t="shared" si="17"/>
        <v>#N/A</v>
      </c>
      <c r="C224" s="104" t="str">
        <f>IF(A224="","",IF(snowball,IF(($E$5-AY224)&lt;0,0,$E$5-AY224),0)+D224)</f>
        <v/>
      </c>
      <c r="D224" s="105"/>
      <c r="E224" s="106">
        <f t="shared" ref="E224:N224" si="1031">AO224+BA224</f>
        <v>0</v>
      </c>
      <c r="F224" s="106">
        <f t="shared" si="1031"/>
        <v>0</v>
      </c>
      <c r="G224" s="106">
        <f t="shared" si="1031"/>
        <v>0</v>
      </c>
      <c r="H224" s="106">
        <f t="shared" si="1031"/>
        <v>0</v>
      </c>
      <c r="I224" s="106">
        <f t="shared" si="1031"/>
        <v>0</v>
      </c>
      <c r="J224" s="106">
        <f t="shared" si="1031"/>
        <v>0</v>
      </c>
      <c r="K224" s="106">
        <f t="shared" si="1031"/>
        <v>0</v>
      </c>
      <c r="L224" s="106">
        <f t="shared" si="1031"/>
        <v>0</v>
      </c>
      <c r="M224" s="106">
        <f t="shared" si="1031"/>
        <v>0</v>
      </c>
      <c r="N224" s="106">
        <f t="shared" si="1031"/>
        <v>0</v>
      </c>
      <c r="P224" s="107">
        <f t="shared" si="11"/>
        <v>0</v>
      </c>
      <c r="R224" s="106">
        <f t="shared" ref="R224:AA224" si="1032">IF(E$8=0,0,ROUND(R223-(E224-AC224),2))</f>
        <v>0</v>
      </c>
      <c r="S224" s="106">
        <f t="shared" si="1032"/>
        <v>0</v>
      </c>
      <c r="T224" s="106">
        <f t="shared" si="1032"/>
        <v>0</v>
      </c>
      <c r="U224" s="106">
        <f t="shared" si="1032"/>
        <v>0</v>
      </c>
      <c r="V224" s="106">
        <f t="shared" si="1032"/>
        <v>0</v>
      </c>
      <c r="W224" s="106">
        <f t="shared" si="1032"/>
        <v>0</v>
      </c>
      <c r="X224" s="106">
        <f t="shared" si="1032"/>
        <v>0</v>
      </c>
      <c r="Y224" s="106">
        <f t="shared" si="1032"/>
        <v>0</v>
      </c>
      <c r="Z224" s="106">
        <f t="shared" si="1032"/>
        <v>0</v>
      </c>
      <c r="AA224" s="106">
        <f t="shared" si="1032"/>
        <v>0</v>
      </c>
      <c r="AC224" s="106">
        <f t="shared" ref="AC224:AL224" si="1033">ROUND(R223*E$9/12,2)</f>
        <v>0</v>
      </c>
      <c r="AD224" s="106">
        <f t="shared" si="1033"/>
        <v>0</v>
      </c>
      <c r="AE224" s="106">
        <f t="shared" si="1033"/>
        <v>0</v>
      </c>
      <c r="AF224" s="106">
        <f t="shared" si="1033"/>
        <v>0</v>
      </c>
      <c r="AG224" s="106">
        <f t="shared" si="1033"/>
        <v>0</v>
      </c>
      <c r="AH224" s="106">
        <f t="shared" si="1033"/>
        <v>0</v>
      </c>
      <c r="AI224" s="106">
        <f t="shared" si="1033"/>
        <v>0</v>
      </c>
      <c r="AJ224" s="106">
        <f t="shared" si="1033"/>
        <v>0</v>
      </c>
      <c r="AK224" s="106">
        <f t="shared" si="1033"/>
        <v>0</v>
      </c>
      <c r="AL224" s="106">
        <f t="shared" si="1033"/>
        <v>0</v>
      </c>
      <c r="AM224" s="106">
        <f t="shared" si="21"/>
        <v>0</v>
      </c>
      <c r="AO224" s="106">
        <f t="shared" ref="AO224:AX224" si="1034">IF(R223&gt;0,IF((R223+AC224)&lt;E$10,R223+AC224,E$10),0)</f>
        <v>0</v>
      </c>
      <c r="AP224" s="106">
        <f t="shared" si="1034"/>
        <v>0</v>
      </c>
      <c r="AQ224" s="106">
        <f t="shared" si="1034"/>
        <v>0</v>
      </c>
      <c r="AR224" s="106">
        <f t="shared" si="1034"/>
        <v>0</v>
      </c>
      <c r="AS224" s="106">
        <f t="shared" si="1034"/>
        <v>0</v>
      </c>
      <c r="AT224" s="106">
        <f t="shared" si="1034"/>
        <v>0</v>
      </c>
      <c r="AU224" s="106">
        <f t="shared" si="1034"/>
        <v>0</v>
      </c>
      <c r="AV224" s="106">
        <f t="shared" si="1034"/>
        <v>0</v>
      </c>
      <c r="AW224" s="106">
        <f t="shared" si="1034"/>
        <v>0</v>
      </c>
      <c r="AX224" s="106">
        <f t="shared" si="1034"/>
        <v>0</v>
      </c>
      <c r="AY224" s="106">
        <f t="shared" si="23"/>
        <v>0</v>
      </c>
      <c r="BA224" s="108">
        <f t="shared" si="24"/>
        <v>0</v>
      </c>
      <c r="BB224" s="106">
        <f t="shared" ref="BB224:BJ224" si="1035">IF(S223&lt;=0,0,IF($C224&lt;=SUM($BA224:BA224),0,IF(AP224+$C224-SUM($BA224:BA224)&gt;S223+AD224,S223+AD224-AP224,$C224-SUM($BA224:BA224))))</f>
        <v>0</v>
      </c>
      <c r="BC224" s="106">
        <f t="shared" si="1035"/>
        <v>0</v>
      </c>
      <c r="BD224" s="106">
        <f t="shared" si="1035"/>
        <v>0</v>
      </c>
      <c r="BE224" s="106">
        <f t="shared" si="1035"/>
        <v>0</v>
      </c>
      <c r="BF224" s="106">
        <f t="shared" si="1035"/>
        <v>0</v>
      </c>
      <c r="BG224" s="106">
        <f t="shared" si="1035"/>
        <v>0</v>
      </c>
      <c r="BH224" s="106">
        <f t="shared" si="1035"/>
        <v>0</v>
      </c>
      <c r="BI224" s="106">
        <f t="shared" si="1035"/>
        <v>0</v>
      </c>
      <c r="BJ224" s="106">
        <f t="shared" si="1035"/>
        <v>0</v>
      </c>
    </row>
    <row r="225" ht="11.25" customHeight="1">
      <c r="A225" s="102" t="str">
        <f t="shared" si="16"/>
        <v/>
      </c>
      <c r="B225" s="103" t="str">
        <f t="shared" si="17"/>
        <v>#N/A</v>
      </c>
      <c r="C225" s="104" t="str">
        <f>IF(A225="","",IF(snowball,IF(($E$5-AY225)&lt;0,0,$E$5-AY225),0)+D225)</f>
        <v/>
      </c>
      <c r="D225" s="105"/>
      <c r="E225" s="106">
        <f t="shared" ref="E225:N225" si="1036">AO225+BA225</f>
        <v>0</v>
      </c>
      <c r="F225" s="106">
        <f t="shared" si="1036"/>
        <v>0</v>
      </c>
      <c r="G225" s="106">
        <f t="shared" si="1036"/>
        <v>0</v>
      </c>
      <c r="H225" s="106">
        <f t="shared" si="1036"/>
        <v>0</v>
      </c>
      <c r="I225" s="106">
        <f t="shared" si="1036"/>
        <v>0</v>
      </c>
      <c r="J225" s="106">
        <f t="shared" si="1036"/>
        <v>0</v>
      </c>
      <c r="K225" s="106">
        <f t="shared" si="1036"/>
        <v>0</v>
      </c>
      <c r="L225" s="106">
        <f t="shared" si="1036"/>
        <v>0</v>
      </c>
      <c r="M225" s="106">
        <f t="shared" si="1036"/>
        <v>0</v>
      </c>
      <c r="N225" s="106">
        <f t="shared" si="1036"/>
        <v>0</v>
      </c>
      <c r="P225" s="107">
        <f t="shared" si="11"/>
        <v>0</v>
      </c>
      <c r="R225" s="106">
        <f t="shared" ref="R225:AA225" si="1037">IF(E$8=0,0,ROUND(R224-(E225-AC225),2))</f>
        <v>0</v>
      </c>
      <c r="S225" s="106">
        <f t="shared" si="1037"/>
        <v>0</v>
      </c>
      <c r="T225" s="106">
        <f t="shared" si="1037"/>
        <v>0</v>
      </c>
      <c r="U225" s="106">
        <f t="shared" si="1037"/>
        <v>0</v>
      </c>
      <c r="V225" s="106">
        <f t="shared" si="1037"/>
        <v>0</v>
      </c>
      <c r="W225" s="106">
        <f t="shared" si="1037"/>
        <v>0</v>
      </c>
      <c r="X225" s="106">
        <f t="shared" si="1037"/>
        <v>0</v>
      </c>
      <c r="Y225" s="106">
        <f t="shared" si="1037"/>
        <v>0</v>
      </c>
      <c r="Z225" s="106">
        <f t="shared" si="1037"/>
        <v>0</v>
      </c>
      <c r="AA225" s="106">
        <f t="shared" si="1037"/>
        <v>0</v>
      </c>
      <c r="AC225" s="106">
        <f t="shared" ref="AC225:AL225" si="1038">ROUND(R224*E$9/12,2)</f>
        <v>0</v>
      </c>
      <c r="AD225" s="106">
        <f t="shared" si="1038"/>
        <v>0</v>
      </c>
      <c r="AE225" s="106">
        <f t="shared" si="1038"/>
        <v>0</v>
      </c>
      <c r="AF225" s="106">
        <f t="shared" si="1038"/>
        <v>0</v>
      </c>
      <c r="AG225" s="106">
        <f t="shared" si="1038"/>
        <v>0</v>
      </c>
      <c r="AH225" s="106">
        <f t="shared" si="1038"/>
        <v>0</v>
      </c>
      <c r="AI225" s="106">
        <f t="shared" si="1038"/>
        <v>0</v>
      </c>
      <c r="AJ225" s="106">
        <f t="shared" si="1038"/>
        <v>0</v>
      </c>
      <c r="AK225" s="106">
        <f t="shared" si="1038"/>
        <v>0</v>
      </c>
      <c r="AL225" s="106">
        <f t="shared" si="1038"/>
        <v>0</v>
      </c>
      <c r="AM225" s="106">
        <f t="shared" si="21"/>
        <v>0</v>
      </c>
      <c r="AO225" s="106">
        <f t="shared" ref="AO225:AX225" si="1039">IF(R224&gt;0,IF((R224+AC225)&lt;E$10,R224+AC225,E$10),0)</f>
        <v>0</v>
      </c>
      <c r="AP225" s="106">
        <f t="shared" si="1039"/>
        <v>0</v>
      </c>
      <c r="AQ225" s="106">
        <f t="shared" si="1039"/>
        <v>0</v>
      </c>
      <c r="AR225" s="106">
        <f t="shared" si="1039"/>
        <v>0</v>
      </c>
      <c r="AS225" s="106">
        <f t="shared" si="1039"/>
        <v>0</v>
      </c>
      <c r="AT225" s="106">
        <f t="shared" si="1039"/>
        <v>0</v>
      </c>
      <c r="AU225" s="106">
        <f t="shared" si="1039"/>
        <v>0</v>
      </c>
      <c r="AV225" s="106">
        <f t="shared" si="1039"/>
        <v>0</v>
      </c>
      <c r="AW225" s="106">
        <f t="shared" si="1039"/>
        <v>0</v>
      </c>
      <c r="AX225" s="106">
        <f t="shared" si="1039"/>
        <v>0</v>
      </c>
      <c r="AY225" s="106">
        <f t="shared" si="23"/>
        <v>0</v>
      </c>
      <c r="BA225" s="108">
        <f t="shared" si="24"/>
        <v>0</v>
      </c>
      <c r="BB225" s="106">
        <f t="shared" ref="BB225:BJ225" si="1040">IF(S224&lt;=0,0,IF($C225&lt;=SUM($BA225:BA225),0,IF(AP225+$C225-SUM($BA225:BA225)&gt;S224+AD225,S224+AD225-AP225,$C225-SUM($BA225:BA225))))</f>
        <v>0</v>
      </c>
      <c r="BC225" s="106">
        <f t="shared" si="1040"/>
        <v>0</v>
      </c>
      <c r="BD225" s="106">
        <f t="shared" si="1040"/>
        <v>0</v>
      </c>
      <c r="BE225" s="106">
        <f t="shared" si="1040"/>
        <v>0</v>
      </c>
      <c r="BF225" s="106">
        <f t="shared" si="1040"/>
        <v>0</v>
      </c>
      <c r="BG225" s="106">
        <f t="shared" si="1040"/>
        <v>0</v>
      </c>
      <c r="BH225" s="106">
        <f t="shared" si="1040"/>
        <v>0</v>
      </c>
      <c r="BI225" s="106">
        <f t="shared" si="1040"/>
        <v>0</v>
      </c>
      <c r="BJ225" s="106">
        <f t="shared" si="1040"/>
        <v>0</v>
      </c>
    </row>
    <row r="226" ht="11.25" customHeight="1">
      <c r="A226" s="102" t="str">
        <f t="shared" si="16"/>
        <v/>
      </c>
      <c r="B226" s="103" t="str">
        <f t="shared" si="17"/>
        <v>#N/A</v>
      </c>
      <c r="C226" s="104" t="str">
        <f>IF(A226="","",IF(snowball,IF(($E$5-AY226)&lt;0,0,$E$5-AY226),0)+D226)</f>
        <v/>
      </c>
      <c r="D226" s="105"/>
      <c r="E226" s="106">
        <f t="shared" ref="E226:N226" si="1041">AO226+BA226</f>
        <v>0</v>
      </c>
      <c r="F226" s="106">
        <f t="shared" si="1041"/>
        <v>0</v>
      </c>
      <c r="G226" s="106">
        <f t="shared" si="1041"/>
        <v>0</v>
      </c>
      <c r="H226" s="106">
        <f t="shared" si="1041"/>
        <v>0</v>
      </c>
      <c r="I226" s="106">
        <f t="shared" si="1041"/>
        <v>0</v>
      </c>
      <c r="J226" s="106">
        <f t="shared" si="1041"/>
        <v>0</v>
      </c>
      <c r="K226" s="106">
        <f t="shared" si="1041"/>
        <v>0</v>
      </c>
      <c r="L226" s="106">
        <f t="shared" si="1041"/>
        <v>0</v>
      </c>
      <c r="M226" s="106">
        <f t="shared" si="1041"/>
        <v>0</v>
      </c>
      <c r="N226" s="106">
        <f t="shared" si="1041"/>
        <v>0</v>
      </c>
      <c r="P226" s="107">
        <f t="shared" si="11"/>
        <v>0</v>
      </c>
      <c r="R226" s="106">
        <f t="shared" ref="R226:AA226" si="1042">IF(E$8=0,0,ROUND(R225-(E226-AC226),2))</f>
        <v>0</v>
      </c>
      <c r="S226" s="106">
        <f t="shared" si="1042"/>
        <v>0</v>
      </c>
      <c r="T226" s="106">
        <f t="shared" si="1042"/>
        <v>0</v>
      </c>
      <c r="U226" s="106">
        <f t="shared" si="1042"/>
        <v>0</v>
      </c>
      <c r="V226" s="106">
        <f t="shared" si="1042"/>
        <v>0</v>
      </c>
      <c r="W226" s="106">
        <f t="shared" si="1042"/>
        <v>0</v>
      </c>
      <c r="X226" s="106">
        <f t="shared" si="1042"/>
        <v>0</v>
      </c>
      <c r="Y226" s="106">
        <f t="shared" si="1042"/>
        <v>0</v>
      </c>
      <c r="Z226" s="106">
        <f t="shared" si="1042"/>
        <v>0</v>
      </c>
      <c r="AA226" s="106">
        <f t="shared" si="1042"/>
        <v>0</v>
      </c>
      <c r="AC226" s="106">
        <f t="shared" ref="AC226:AL226" si="1043">ROUND(R225*E$9/12,2)</f>
        <v>0</v>
      </c>
      <c r="AD226" s="106">
        <f t="shared" si="1043"/>
        <v>0</v>
      </c>
      <c r="AE226" s="106">
        <f t="shared" si="1043"/>
        <v>0</v>
      </c>
      <c r="AF226" s="106">
        <f t="shared" si="1043"/>
        <v>0</v>
      </c>
      <c r="AG226" s="106">
        <f t="shared" si="1043"/>
        <v>0</v>
      </c>
      <c r="AH226" s="106">
        <f t="shared" si="1043"/>
        <v>0</v>
      </c>
      <c r="AI226" s="106">
        <f t="shared" si="1043"/>
        <v>0</v>
      </c>
      <c r="AJ226" s="106">
        <f t="shared" si="1043"/>
        <v>0</v>
      </c>
      <c r="AK226" s="106">
        <f t="shared" si="1043"/>
        <v>0</v>
      </c>
      <c r="AL226" s="106">
        <f t="shared" si="1043"/>
        <v>0</v>
      </c>
      <c r="AM226" s="106">
        <f t="shared" si="21"/>
        <v>0</v>
      </c>
      <c r="AO226" s="106">
        <f t="shared" ref="AO226:AX226" si="1044">IF(R225&gt;0,IF((R225+AC226)&lt;E$10,R225+AC226,E$10),0)</f>
        <v>0</v>
      </c>
      <c r="AP226" s="106">
        <f t="shared" si="1044"/>
        <v>0</v>
      </c>
      <c r="AQ226" s="106">
        <f t="shared" si="1044"/>
        <v>0</v>
      </c>
      <c r="AR226" s="106">
        <f t="shared" si="1044"/>
        <v>0</v>
      </c>
      <c r="AS226" s="106">
        <f t="shared" si="1044"/>
        <v>0</v>
      </c>
      <c r="AT226" s="106">
        <f t="shared" si="1044"/>
        <v>0</v>
      </c>
      <c r="AU226" s="106">
        <f t="shared" si="1044"/>
        <v>0</v>
      </c>
      <c r="AV226" s="106">
        <f t="shared" si="1044"/>
        <v>0</v>
      </c>
      <c r="AW226" s="106">
        <f t="shared" si="1044"/>
        <v>0</v>
      </c>
      <c r="AX226" s="106">
        <f t="shared" si="1044"/>
        <v>0</v>
      </c>
      <c r="AY226" s="106">
        <f t="shared" si="23"/>
        <v>0</v>
      </c>
      <c r="BA226" s="108">
        <f t="shared" si="24"/>
        <v>0</v>
      </c>
      <c r="BB226" s="106">
        <f t="shared" ref="BB226:BJ226" si="1045">IF(S225&lt;=0,0,IF($C226&lt;=SUM($BA226:BA226),0,IF(AP226+$C226-SUM($BA226:BA226)&gt;S225+AD226,S225+AD226-AP226,$C226-SUM($BA226:BA226))))</f>
        <v>0</v>
      </c>
      <c r="BC226" s="106">
        <f t="shared" si="1045"/>
        <v>0</v>
      </c>
      <c r="BD226" s="106">
        <f t="shared" si="1045"/>
        <v>0</v>
      </c>
      <c r="BE226" s="106">
        <f t="shared" si="1045"/>
        <v>0</v>
      </c>
      <c r="BF226" s="106">
        <f t="shared" si="1045"/>
        <v>0</v>
      </c>
      <c r="BG226" s="106">
        <f t="shared" si="1045"/>
        <v>0</v>
      </c>
      <c r="BH226" s="106">
        <f t="shared" si="1045"/>
        <v>0</v>
      </c>
      <c r="BI226" s="106">
        <f t="shared" si="1045"/>
        <v>0</v>
      </c>
      <c r="BJ226" s="106">
        <f t="shared" si="1045"/>
        <v>0</v>
      </c>
    </row>
    <row r="227" ht="11.25" customHeight="1">
      <c r="A227" s="102" t="str">
        <f t="shared" si="16"/>
        <v/>
      </c>
      <c r="B227" s="103" t="str">
        <f t="shared" si="17"/>
        <v>#N/A</v>
      </c>
      <c r="C227" s="104" t="str">
        <f>IF(A227="","",IF(snowball,IF(($E$5-AY227)&lt;0,0,$E$5-AY227),0)+D227)</f>
        <v/>
      </c>
      <c r="D227" s="105"/>
      <c r="E227" s="106">
        <f t="shared" ref="E227:N227" si="1046">AO227+BA227</f>
        <v>0</v>
      </c>
      <c r="F227" s="106">
        <f t="shared" si="1046"/>
        <v>0</v>
      </c>
      <c r="G227" s="106">
        <f t="shared" si="1046"/>
        <v>0</v>
      </c>
      <c r="H227" s="106">
        <f t="shared" si="1046"/>
        <v>0</v>
      </c>
      <c r="I227" s="106">
        <f t="shared" si="1046"/>
        <v>0</v>
      </c>
      <c r="J227" s="106">
        <f t="shared" si="1046"/>
        <v>0</v>
      </c>
      <c r="K227" s="106">
        <f t="shared" si="1046"/>
        <v>0</v>
      </c>
      <c r="L227" s="106">
        <f t="shared" si="1046"/>
        <v>0</v>
      </c>
      <c r="M227" s="106">
        <f t="shared" si="1046"/>
        <v>0</v>
      </c>
      <c r="N227" s="106">
        <f t="shared" si="1046"/>
        <v>0</v>
      </c>
      <c r="P227" s="107">
        <f t="shared" si="11"/>
        <v>0</v>
      </c>
      <c r="R227" s="106">
        <f t="shared" ref="R227:AA227" si="1047">IF(E$8=0,0,ROUND(R226-(E227-AC227),2))</f>
        <v>0</v>
      </c>
      <c r="S227" s="106">
        <f t="shared" si="1047"/>
        <v>0</v>
      </c>
      <c r="T227" s="106">
        <f t="shared" si="1047"/>
        <v>0</v>
      </c>
      <c r="U227" s="106">
        <f t="shared" si="1047"/>
        <v>0</v>
      </c>
      <c r="V227" s="106">
        <f t="shared" si="1047"/>
        <v>0</v>
      </c>
      <c r="W227" s="106">
        <f t="shared" si="1047"/>
        <v>0</v>
      </c>
      <c r="X227" s="106">
        <f t="shared" si="1047"/>
        <v>0</v>
      </c>
      <c r="Y227" s="106">
        <f t="shared" si="1047"/>
        <v>0</v>
      </c>
      <c r="Z227" s="106">
        <f t="shared" si="1047"/>
        <v>0</v>
      </c>
      <c r="AA227" s="106">
        <f t="shared" si="1047"/>
        <v>0</v>
      </c>
      <c r="AC227" s="106">
        <f t="shared" ref="AC227:AL227" si="1048">ROUND(R226*E$9/12,2)</f>
        <v>0</v>
      </c>
      <c r="AD227" s="106">
        <f t="shared" si="1048"/>
        <v>0</v>
      </c>
      <c r="AE227" s="106">
        <f t="shared" si="1048"/>
        <v>0</v>
      </c>
      <c r="AF227" s="106">
        <f t="shared" si="1048"/>
        <v>0</v>
      </c>
      <c r="AG227" s="106">
        <f t="shared" si="1048"/>
        <v>0</v>
      </c>
      <c r="AH227" s="106">
        <f t="shared" si="1048"/>
        <v>0</v>
      </c>
      <c r="AI227" s="106">
        <f t="shared" si="1048"/>
        <v>0</v>
      </c>
      <c r="AJ227" s="106">
        <f t="shared" si="1048"/>
        <v>0</v>
      </c>
      <c r="AK227" s="106">
        <f t="shared" si="1048"/>
        <v>0</v>
      </c>
      <c r="AL227" s="106">
        <f t="shared" si="1048"/>
        <v>0</v>
      </c>
      <c r="AM227" s="106">
        <f t="shared" si="21"/>
        <v>0</v>
      </c>
      <c r="AO227" s="106">
        <f t="shared" ref="AO227:AX227" si="1049">IF(R226&gt;0,IF((R226+AC227)&lt;E$10,R226+AC227,E$10),0)</f>
        <v>0</v>
      </c>
      <c r="AP227" s="106">
        <f t="shared" si="1049"/>
        <v>0</v>
      </c>
      <c r="AQ227" s="106">
        <f t="shared" si="1049"/>
        <v>0</v>
      </c>
      <c r="AR227" s="106">
        <f t="shared" si="1049"/>
        <v>0</v>
      </c>
      <c r="AS227" s="106">
        <f t="shared" si="1049"/>
        <v>0</v>
      </c>
      <c r="AT227" s="106">
        <f t="shared" si="1049"/>
        <v>0</v>
      </c>
      <c r="AU227" s="106">
        <f t="shared" si="1049"/>
        <v>0</v>
      </c>
      <c r="AV227" s="106">
        <f t="shared" si="1049"/>
        <v>0</v>
      </c>
      <c r="AW227" s="106">
        <f t="shared" si="1049"/>
        <v>0</v>
      </c>
      <c r="AX227" s="106">
        <f t="shared" si="1049"/>
        <v>0</v>
      </c>
      <c r="AY227" s="106">
        <f t="shared" si="23"/>
        <v>0</v>
      </c>
      <c r="BA227" s="108">
        <f t="shared" si="24"/>
        <v>0</v>
      </c>
      <c r="BB227" s="106">
        <f t="shared" ref="BB227:BJ227" si="1050">IF(S226&lt;=0,0,IF($C227&lt;=SUM($BA227:BA227),0,IF(AP227+$C227-SUM($BA227:BA227)&gt;S226+AD227,S226+AD227-AP227,$C227-SUM($BA227:BA227))))</f>
        <v>0</v>
      </c>
      <c r="BC227" s="106">
        <f t="shared" si="1050"/>
        <v>0</v>
      </c>
      <c r="BD227" s="106">
        <f t="shared" si="1050"/>
        <v>0</v>
      </c>
      <c r="BE227" s="106">
        <f t="shared" si="1050"/>
        <v>0</v>
      </c>
      <c r="BF227" s="106">
        <f t="shared" si="1050"/>
        <v>0</v>
      </c>
      <c r="BG227" s="106">
        <f t="shared" si="1050"/>
        <v>0</v>
      </c>
      <c r="BH227" s="106">
        <f t="shared" si="1050"/>
        <v>0</v>
      </c>
      <c r="BI227" s="106">
        <f t="shared" si="1050"/>
        <v>0</v>
      </c>
      <c r="BJ227" s="106">
        <f t="shared" si="1050"/>
        <v>0</v>
      </c>
    </row>
    <row r="228" ht="11.25" customHeight="1">
      <c r="A228" s="102" t="str">
        <f t="shared" si="16"/>
        <v/>
      </c>
      <c r="B228" s="103" t="str">
        <f t="shared" si="17"/>
        <v>#N/A</v>
      </c>
      <c r="C228" s="104" t="str">
        <f>IF(A228="","",IF(snowball,IF(($E$5-AY228)&lt;0,0,$E$5-AY228),0)+D228)</f>
        <v/>
      </c>
      <c r="D228" s="105"/>
      <c r="E228" s="106">
        <f t="shared" ref="E228:N228" si="1051">AO228+BA228</f>
        <v>0</v>
      </c>
      <c r="F228" s="106">
        <f t="shared" si="1051"/>
        <v>0</v>
      </c>
      <c r="G228" s="106">
        <f t="shared" si="1051"/>
        <v>0</v>
      </c>
      <c r="H228" s="106">
        <f t="shared" si="1051"/>
        <v>0</v>
      </c>
      <c r="I228" s="106">
        <f t="shared" si="1051"/>
        <v>0</v>
      </c>
      <c r="J228" s="106">
        <f t="shared" si="1051"/>
        <v>0</v>
      </c>
      <c r="K228" s="106">
        <f t="shared" si="1051"/>
        <v>0</v>
      </c>
      <c r="L228" s="106">
        <f t="shared" si="1051"/>
        <v>0</v>
      </c>
      <c r="M228" s="106">
        <f t="shared" si="1051"/>
        <v>0</v>
      </c>
      <c r="N228" s="106">
        <f t="shared" si="1051"/>
        <v>0</v>
      </c>
      <c r="P228" s="107">
        <f t="shared" si="11"/>
        <v>0</v>
      </c>
      <c r="R228" s="106">
        <f t="shared" ref="R228:AA228" si="1052">IF(E$8=0,0,ROUND(R227-(E228-AC228),2))</f>
        <v>0</v>
      </c>
      <c r="S228" s="106">
        <f t="shared" si="1052"/>
        <v>0</v>
      </c>
      <c r="T228" s="106">
        <f t="shared" si="1052"/>
        <v>0</v>
      </c>
      <c r="U228" s="106">
        <f t="shared" si="1052"/>
        <v>0</v>
      </c>
      <c r="V228" s="106">
        <f t="shared" si="1052"/>
        <v>0</v>
      </c>
      <c r="W228" s="106">
        <f t="shared" si="1052"/>
        <v>0</v>
      </c>
      <c r="X228" s="106">
        <f t="shared" si="1052"/>
        <v>0</v>
      </c>
      <c r="Y228" s="106">
        <f t="shared" si="1052"/>
        <v>0</v>
      </c>
      <c r="Z228" s="106">
        <f t="shared" si="1052"/>
        <v>0</v>
      </c>
      <c r="AA228" s="106">
        <f t="shared" si="1052"/>
        <v>0</v>
      </c>
      <c r="AC228" s="106">
        <f t="shared" ref="AC228:AL228" si="1053">ROUND(R227*E$9/12,2)</f>
        <v>0</v>
      </c>
      <c r="AD228" s="106">
        <f t="shared" si="1053"/>
        <v>0</v>
      </c>
      <c r="AE228" s="106">
        <f t="shared" si="1053"/>
        <v>0</v>
      </c>
      <c r="AF228" s="106">
        <f t="shared" si="1053"/>
        <v>0</v>
      </c>
      <c r="AG228" s="106">
        <f t="shared" si="1053"/>
        <v>0</v>
      </c>
      <c r="AH228" s="106">
        <f t="shared" si="1053"/>
        <v>0</v>
      </c>
      <c r="AI228" s="106">
        <f t="shared" si="1053"/>
        <v>0</v>
      </c>
      <c r="AJ228" s="106">
        <f t="shared" si="1053"/>
        <v>0</v>
      </c>
      <c r="AK228" s="106">
        <f t="shared" si="1053"/>
        <v>0</v>
      </c>
      <c r="AL228" s="106">
        <f t="shared" si="1053"/>
        <v>0</v>
      </c>
      <c r="AM228" s="106">
        <f t="shared" si="21"/>
        <v>0</v>
      </c>
      <c r="AO228" s="106">
        <f t="shared" ref="AO228:AX228" si="1054">IF(R227&gt;0,IF((R227+AC228)&lt;E$10,R227+AC228,E$10),0)</f>
        <v>0</v>
      </c>
      <c r="AP228" s="106">
        <f t="shared" si="1054"/>
        <v>0</v>
      </c>
      <c r="AQ228" s="106">
        <f t="shared" si="1054"/>
        <v>0</v>
      </c>
      <c r="AR228" s="106">
        <f t="shared" si="1054"/>
        <v>0</v>
      </c>
      <c r="AS228" s="106">
        <f t="shared" si="1054"/>
        <v>0</v>
      </c>
      <c r="AT228" s="106">
        <f t="shared" si="1054"/>
        <v>0</v>
      </c>
      <c r="AU228" s="106">
        <f t="shared" si="1054"/>
        <v>0</v>
      </c>
      <c r="AV228" s="106">
        <f t="shared" si="1054"/>
        <v>0</v>
      </c>
      <c r="AW228" s="106">
        <f t="shared" si="1054"/>
        <v>0</v>
      </c>
      <c r="AX228" s="106">
        <f t="shared" si="1054"/>
        <v>0</v>
      </c>
      <c r="AY228" s="106">
        <f t="shared" si="23"/>
        <v>0</v>
      </c>
      <c r="BA228" s="108">
        <f t="shared" si="24"/>
        <v>0</v>
      </c>
      <c r="BB228" s="106">
        <f t="shared" ref="BB228:BJ228" si="1055">IF(S227&lt;=0,0,IF($C228&lt;=SUM($BA228:BA228),0,IF(AP228+$C228-SUM($BA228:BA228)&gt;S227+AD228,S227+AD228-AP228,$C228-SUM($BA228:BA228))))</f>
        <v>0</v>
      </c>
      <c r="BC228" s="106">
        <f t="shared" si="1055"/>
        <v>0</v>
      </c>
      <c r="BD228" s="106">
        <f t="shared" si="1055"/>
        <v>0</v>
      </c>
      <c r="BE228" s="106">
        <f t="shared" si="1055"/>
        <v>0</v>
      </c>
      <c r="BF228" s="106">
        <f t="shared" si="1055"/>
        <v>0</v>
      </c>
      <c r="BG228" s="106">
        <f t="shared" si="1055"/>
        <v>0</v>
      </c>
      <c r="BH228" s="106">
        <f t="shared" si="1055"/>
        <v>0</v>
      </c>
      <c r="BI228" s="106">
        <f t="shared" si="1055"/>
        <v>0</v>
      </c>
      <c r="BJ228" s="106">
        <f t="shared" si="1055"/>
        <v>0</v>
      </c>
    </row>
    <row r="229" ht="11.25" customHeight="1">
      <c r="A229" s="102" t="str">
        <f t="shared" si="16"/>
        <v/>
      </c>
      <c r="B229" s="103" t="str">
        <f t="shared" si="17"/>
        <v>#N/A</v>
      </c>
      <c r="C229" s="104" t="str">
        <f>IF(A229="","",IF(snowball,IF(($E$5-AY229)&lt;0,0,$E$5-AY229),0)+D229)</f>
        <v/>
      </c>
      <c r="D229" s="105"/>
      <c r="E229" s="106">
        <f t="shared" ref="E229:N229" si="1056">AO229+BA229</f>
        <v>0</v>
      </c>
      <c r="F229" s="106">
        <f t="shared" si="1056"/>
        <v>0</v>
      </c>
      <c r="G229" s="106">
        <f t="shared" si="1056"/>
        <v>0</v>
      </c>
      <c r="H229" s="106">
        <f t="shared" si="1056"/>
        <v>0</v>
      </c>
      <c r="I229" s="106">
        <f t="shared" si="1056"/>
        <v>0</v>
      </c>
      <c r="J229" s="106">
        <f t="shared" si="1056"/>
        <v>0</v>
      </c>
      <c r="K229" s="106">
        <f t="shared" si="1056"/>
        <v>0</v>
      </c>
      <c r="L229" s="106">
        <f t="shared" si="1056"/>
        <v>0</v>
      </c>
      <c r="M229" s="106">
        <f t="shared" si="1056"/>
        <v>0</v>
      </c>
      <c r="N229" s="106">
        <f t="shared" si="1056"/>
        <v>0</v>
      </c>
      <c r="P229" s="107">
        <f t="shared" si="11"/>
        <v>0</v>
      </c>
      <c r="R229" s="106">
        <f t="shared" ref="R229:AA229" si="1057">IF(E$8=0,0,ROUND(R228-(E229-AC229),2))</f>
        <v>0</v>
      </c>
      <c r="S229" s="106">
        <f t="shared" si="1057"/>
        <v>0</v>
      </c>
      <c r="T229" s="106">
        <f t="shared" si="1057"/>
        <v>0</v>
      </c>
      <c r="U229" s="106">
        <f t="shared" si="1057"/>
        <v>0</v>
      </c>
      <c r="V229" s="106">
        <f t="shared" si="1057"/>
        <v>0</v>
      </c>
      <c r="W229" s="106">
        <f t="shared" si="1057"/>
        <v>0</v>
      </c>
      <c r="X229" s="106">
        <f t="shared" si="1057"/>
        <v>0</v>
      </c>
      <c r="Y229" s="106">
        <f t="shared" si="1057"/>
        <v>0</v>
      </c>
      <c r="Z229" s="106">
        <f t="shared" si="1057"/>
        <v>0</v>
      </c>
      <c r="AA229" s="106">
        <f t="shared" si="1057"/>
        <v>0</v>
      </c>
      <c r="AC229" s="106">
        <f t="shared" ref="AC229:AL229" si="1058">ROUND(R228*E$9/12,2)</f>
        <v>0</v>
      </c>
      <c r="AD229" s="106">
        <f t="shared" si="1058"/>
        <v>0</v>
      </c>
      <c r="AE229" s="106">
        <f t="shared" si="1058"/>
        <v>0</v>
      </c>
      <c r="AF229" s="106">
        <f t="shared" si="1058"/>
        <v>0</v>
      </c>
      <c r="AG229" s="106">
        <f t="shared" si="1058"/>
        <v>0</v>
      </c>
      <c r="AH229" s="106">
        <f t="shared" si="1058"/>
        <v>0</v>
      </c>
      <c r="AI229" s="106">
        <f t="shared" si="1058"/>
        <v>0</v>
      </c>
      <c r="AJ229" s="106">
        <f t="shared" si="1058"/>
        <v>0</v>
      </c>
      <c r="AK229" s="106">
        <f t="shared" si="1058"/>
        <v>0</v>
      </c>
      <c r="AL229" s="106">
        <f t="shared" si="1058"/>
        <v>0</v>
      </c>
      <c r="AM229" s="106">
        <f t="shared" si="21"/>
        <v>0</v>
      </c>
      <c r="AO229" s="106">
        <f t="shared" ref="AO229:AX229" si="1059">IF(R228&gt;0,IF((R228+AC229)&lt;E$10,R228+AC229,E$10),0)</f>
        <v>0</v>
      </c>
      <c r="AP229" s="106">
        <f t="shared" si="1059"/>
        <v>0</v>
      </c>
      <c r="AQ229" s="106">
        <f t="shared" si="1059"/>
        <v>0</v>
      </c>
      <c r="AR229" s="106">
        <f t="shared" si="1059"/>
        <v>0</v>
      </c>
      <c r="AS229" s="106">
        <f t="shared" si="1059"/>
        <v>0</v>
      </c>
      <c r="AT229" s="106">
        <f t="shared" si="1059"/>
        <v>0</v>
      </c>
      <c r="AU229" s="106">
        <f t="shared" si="1059"/>
        <v>0</v>
      </c>
      <c r="AV229" s="106">
        <f t="shared" si="1059"/>
        <v>0</v>
      </c>
      <c r="AW229" s="106">
        <f t="shared" si="1059"/>
        <v>0</v>
      </c>
      <c r="AX229" s="106">
        <f t="shared" si="1059"/>
        <v>0</v>
      </c>
      <c r="AY229" s="106">
        <f t="shared" si="23"/>
        <v>0</v>
      </c>
      <c r="BA229" s="108">
        <f t="shared" si="24"/>
        <v>0</v>
      </c>
      <c r="BB229" s="106">
        <f t="shared" ref="BB229:BJ229" si="1060">IF(S228&lt;=0,0,IF($C229&lt;=SUM($BA229:BA229),0,IF(AP229+$C229-SUM($BA229:BA229)&gt;S228+AD229,S228+AD229-AP229,$C229-SUM($BA229:BA229))))</f>
        <v>0</v>
      </c>
      <c r="BC229" s="106">
        <f t="shared" si="1060"/>
        <v>0</v>
      </c>
      <c r="BD229" s="106">
        <f t="shared" si="1060"/>
        <v>0</v>
      </c>
      <c r="BE229" s="106">
        <f t="shared" si="1060"/>
        <v>0</v>
      </c>
      <c r="BF229" s="106">
        <f t="shared" si="1060"/>
        <v>0</v>
      </c>
      <c r="BG229" s="106">
        <f t="shared" si="1060"/>
        <v>0</v>
      </c>
      <c r="BH229" s="106">
        <f t="shared" si="1060"/>
        <v>0</v>
      </c>
      <c r="BI229" s="106">
        <f t="shared" si="1060"/>
        <v>0</v>
      </c>
      <c r="BJ229" s="106">
        <f t="shared" si="1060"/>
        <v>0</v>
      </c>
    </row>
    <row r="230" ht="11.25" customHeight="1">
      <c r="A230" s="102" t="str">
        <f t="shared" si="16"/>
        <v/>
      </c>
      <c r="B230" s="103" t="str">
        <f t="shared" si="17"/>
        <v>#N/A</v>
      </c>
      <c r="C230" s="104" t="str">
        <f>IF(A230="","",IF(snowball,IF(($E$5-AY230)&lt;0,0,$E$5-AY230),0)+D230)</f>
        <v/>
      </c>
      <c r="D230" s="105"/>
      <c r="E230" s="106">
        <f t="shared" ref="E230:N230" si="1061">AO230+BA230</f>
        <v>0</v>
      </c>
      <c r="F230" s="106">
        <f t="shared" si="1061"/>
        <v>0</v>
      </c>
      <c r="G230" s="106">
        <f t="shared" si="1061"/>
        <v>0</v>
      </c>
      <c r="H230" s="106">
        <f t="shared" si="1061"/>
        <v>0</v>
      </c>
      <c r="I230" s="106">
        <f t="shared" si="1061"/>
        <v>0</v>
      </c>
      <c r="J230" s="106">
        <f t="shared" si="1061"/>
        <v>0</v>
      </c>
      <c r="K230" s="106">
        <f t="shared" si="1061"/>
        <v>0</v>
      </c>
      <c r="L230" s="106">
        <f t="shared" si="1061"/>
        <v>0</v>
      </c>
      <c r="M230" s="106">
        <f t="shared" si="1061"/>
        <v>0</v>
      </c>
      <c r="N230" s="106">
        <f t="shared" si="1061"/>
        <v>0</v>
      </c>
      <c r="P230" s="107">
        <f t="shared" si="11"/>
        <v>0</v>
      </c>
      <c r="R230" s="106">
        <f t="shared" ref="R230:AA230" si="1062">IF(E$8=0,0,ROUND(R229-(E230-AC230),2))</f>
        <v>0</v>
      </c>
      <c r="S230" s="106">
        <f t="shared" si="1062"/>
        <v>0</v>
      </c>
      <c r="T230" s="106">
        <f t="shared" si="1062"/>
        <v>0</v>
      </c>
      <c r="U230" s="106">
        <f t="shared" si="1062"/>
        <v>0</v>
      </c>
      <c r="V230" s="106">
        <f t="shared" si="1062"/>
        <v>0</v>
      </c>
      <c r="W230" s="106">
        <f t="shared" si="1062"/>
        <v>0</v>
      </c>
      <c r="X230" s="106">
        <f t="shared" si="1062"/>
        <v>0</v>
      </c>
      <c r="Y230" s="106">
        <f t="shared" si="1062"/>
        <v>0</v>
      </c>
      <c r="Z230" s="106">
        <f t="shared" si="1062"/>
        <v>0</v>
      </c>
      <c r="AA230" s="106">
        <f t="shared" si="1062"/>
        <v>0</v>
      </c>
      <c r="AC230" s="106">
        <f t="shared" ref="AC230:AL230" si="1063">ROUND(R229*E$9/12,2)</f>
        <v>0</v>
      </c>
      <c r="AD230" s="106">
        <f t="shared" si="1063"/>
        <v>0</v>
      </c>
      <c r="AE230" s="106">
        <f t="shared" si="1063"/>
        <v>0</v>
      </c>
      <c r="AF230" s="106">
        <f t="shared" si="1063"/>
        <v>0</v>
      </c>
      <c r="AG230" s="106">
        <f t="shared" si="1063"/>
        <v>0</v>
      </c>
      <c r="AH230" s="106">
        <f t="shared" si="1063"/>
        <v>0</v>
      </c>
      <c r="AI230" s="106">
        <f t="shared" si="1063"/>
        <v>0</v>
      </c>
      <c r="AJ230" s="106">
        <f t="shared" si="1063"/>
        <v>0</v>
      </c>
      <c r="AK230" s="106">
        <f t="shared" si="1063"/>
        <v>0</v>
      </c>
      <c r="AL230" s="106">
        <f t="shared" si="1063"/>
        <v>0</v>
      </c>
      <c r="AM230" s="106">
        <f t="shared" si="21"/>
        <v>0</v>
      </c>
      <c r="AO230" s="106">
        <f t="shared" ref="AO230:AX230" si="1064">IF(R229&gt;0,IF((R229+AC230)&lt;E$10,R229+AC230,E$10),0)</f>
        <v>0</v>
      </c>
      <c r="AP230" s="106">
        <f t="shared" si="1064"/>
        <v>0</v>
      </c>
      <c r="AQ230" s="106">
        <f t="shared" si="1064"/>
        <v>0</v>
      </c>
      <c r="AR230" s="106">
        <f t="shared" si="1064"/>
        <v>0</v>
      </c>
      <c r="AS230" s="106">
        <f t="shared" si="1064"/>
        <v>0</v>
      </c>
      <c r="AT230" s="106">
        <f t="shared" si="1064"/>
        <v>0</v>
      </c>
      <c r="AU230" s="106">
        <f t="shared" si="1064"/>
        <v>0</v>
      </c>
      <c r="AV230" s="106">
        <f t="shared" si="1064"/>
        <v>0</v>
      </c>
      <c r="AW230" s="106">
        <f t="shared" si="1064"/>
        <v>0</v>
      </c>
      <c r="AX230" s="106">
        <f t="shared" si="1064"/>
        <v>0</v>
      </c>
      <c r="AY230" s="106">
        <f t="shared" si="23"/>
        <v>0</v>
      </c>
      <c r="BA230" s="108">
        <f t="shared" si="24"/>
        <v>0</v>
      </c>
      <c r="BB230" s="106">
        <f t="shared" ref="BB230:BJ230" si="1065">IF(S229&lt;=0,0,IF($C230&lt;=SUM($BA230:BA230),0,IF(AP230+$C230-SUM($BA230:BA230)&gt;S229+AD230,S229+AD230-AP230,$C230-SUM($BA230:BA230))))</f>
        <v>0</v>
      </c>
      <c r="BC230" s="106">
        <f t="shared" si="1065"/>
        <v>0</v>
      </c>
      <c r="BD230" s="106">
        <f t="shared" si="1065"/>
        <v>0</v>
      </c>
      <c r="BE230" s="106">
        <f t="shared" si="1065"/>
        <v>0</v>
      </c>
      <c r="BF230" s="106">
        <f t="shared" si="1065"/>
        <v>0</v>
      </c>
      <c r="BG230" s="106">
        <f t="shared" si="1065"/>
        <v>0</v>
      </c>
      <c r="BH230" s="106">
        <f t="shared" si="1065"/>
        <v>0</v>
      </c>
      <c r="BI230" s="106">
        <f t="shared" si="1065"/>
        <v>0</v>
      </c>
      <c r="BJ230" s="106">
        <f t="shared" si="1065"/>
        <v>0</v>
      </c>
    </row>
    <row r="231" ht="11.25" customHeight="1">
      <c r="A231" s="102" t="str">
        <f t="shared" si="16"/>
        <v/>
      </c>
      <c r="B231" s="103" t="str">
        <f t="shared" si="17"/>
        <v>#N/A</v>
      </c>
      <c r="C231" s="104" t="str">
        <f>IF(A231="","",IF(snowball,IF(($E$5-AY231)&lt;0,0,$E$5-AY231),0)+D231)</f>
        <v/>
      </c>
      <c r="D231" s="105"/>
      <c r="E231" s="106">
        <f t="shared" ref="E231:N231" si="1066">AO231+BA231</f>
        <v>0</v>
      </c>
      <c r="F231" s="106">
        <f t="shared" si="1066"/>
        <v>0</v>
      </c>
      <c r="G231" s="106">
        <f t="shared" si="1066"/>
        <v>0</v>
      </c>
      <c r="H231" s="106">
        <f t="shared" si="1066"/>
        <v>0</v>
      </c>
      <c r="I231" s="106">
        <f t="shared" si="1066"/>
        <v>0</v>
      </c>
      <c r="J231" s="106">
        <f t="shared" si="1066"/>
        <v>0</v>
      </c>
      <c r="K231" s="106">
        <f t="shared" si="1066"/>
        <v>0</v>
      </c>
      <c r="L231" s="106">
        <f t="shared" si="1066"/>
        <v>0</v>
      </c>
      <c r="M231" s="106">
        <f t="shared" si="1066"/>
        <v>0</v>
      </c>
      <c r="N231" s="106">
        <f t="shared" si="1066"/>
        <v>0</v>
      </c>
      <c r="P231" s="107">
        <f t="shared" si="11"/>
        <v>0</v>
      </c>
      <c r="R231" s="106">
        <f t="shared" ref="R231:AA231" si="1067">IF(E$8=0,0,ROUND(R230-(E231-AC231),2))</f>
        <v>0</v>
      </c>
      <c r="S231" s="106">
        <f t="shared" si="1067"/>
        <v>0</v>
      </c>
      <c r="T231" s="106">
        <f t="shared" si="1067"/>
        <v>0</v>
      </c>
      <c r="U231" s="106">
        <f t="shared" si="1067"/>
        <v>0</v>
      </c>
      <c r="V231" s="106">
        <f t="shared" si="1067"/>
        <v>0</v>
      </c>
      <c r="W231" s="106">
        <f t="shared" si="1067"/>
        <v>0</v>
      </c>
      <c r="X231" s="106">
        <f t="shared" si="1067"/>
        <v>0</v>
      </c>
      <c r="Y231" s="106">
        <f t="shared" si="1067"/>
        <v>0</v>
      </c>
      <c r="Z231" s="106">
        <f t="shared" si="1067"/>
        <v>0</v>
      </c>
      <c r="AA231" s="106">
        <f t="shared" si="1067"/>
        <v>0</v>
      </c>
      <c r="AC231" s="106">
        <f t="shared" ref="AC231:AL231" si="1068">ROUND(R230*E$9/12,2)</f>
        <v>0</v>
      </c>
      <c r="AD231" s="106">
        <f t="shared" si="1068"/>
        <v>0</v>
      </c>
      <c r="AE231" s="106">
        <f t="shared" si="1068"/>
        <v>0</v>
      </c>
      <c r="AF231" s="106">
        <f t="shared" si="1068"/>
        <v>0</v>
      </c>
      <c r="AG231" s="106">
        <f t="shared" si="1068"/>
        <v>0</v>
      </c>
      <c r="AH231" s="106">
        <f t="shared" si="1068"/>
        <v>0</v>
      </c>
      <c r="AI231" s="106">
        <f t="shared" si="1068"/>
        <v>0</v>
      </c>
      <c r="AJ231" s="106">
        <f t="shared" si="1068"/>
        <v>0</v>
      </c>
      <c r="AK231" s="106">
        <f t="shared" si="1068"/>
        <v>0</v>
      </c>
      <c r="AL231" s="106">
        <f t="shared" si="1068"/>
        <v>0</v>
      </c>
      <c r="AM231" s="106">
        <f t="shared" si="21"/>
        <v>0</v>
      </c>
      <c r="AO231" s="106">
        <f t="shared" ref="AO231:AX231" si="1069">IF(R230&gt;0,IF((R230+AC231)&lt;E$10,R230+AC231,E$10),0)</f>
        <v>0</v>
      </c>
      <c r="AP231" s="106">
        <f t="shared" si="1069"/>
        <v>0</v>
      </c>
      <c r="AQ231" s="106">
        <f t="shared" si="1069"/>
        <v>0</v>
      </c>
      <c r="AR231" s="106">
        <f t="shared" si="1069"/>
        <v>0</v>
      </c>
      <c r="AS231" s="106">
        <f t="shared" si="1069"/>
        <v>0</v>
      </c>
      <c r="AT231" s="106">
        <f t="shared" si="1069"/>
        <v>0</v>
      </c>
      <c r="AU231" s="106">
        <f t="shared" si="1069"/>
        <v>0</v>
      </c>
      <c r="AV231" s="106">
        <f t="shared" si="1069"/>
        <v>0</v>
      </c>
      <c r="AW231" s="106">
        <f t="shared" si="1069"/>
        <v>0</v>
      </c>
      <c r="AX231" s="106">
        <f t="shared" si="1069"/>
        <v>0</v>
      </c>
      <c r="AY231" s="106">
        <f t="shared" si="23"/>
        <v>0</v>
      </c>
      <c r="BA231" s="108">
        <f t="shared" si="24"/>
        <v>0</v>
      </c>
      <c r="BB231" s="106">
        <f t="shared" ref="BB231:BJ231" si="1070">IF(S230&lt;=0,0,IF($C231&lt;=SUM($BA231:BA231),0,IF(AP231+$C231-SUM($BA231:BA231)&gt;S230+AD231,S230+AD231-AP231,$C231-SUM($BA231:BA231))))</f>
        <v>0</v>
      </c>
      <c r="BC231" s="106">
        <f t="shared" si="1070"/>
        <v>0</v>
      </c>
      <c r="BD231" s="106">
        <f t="shared" si="1070"/>
        <v>0</v>
      </c>
      <c r="BE231" s="106">
        <f t="shared" si="1070"/>
        <v>0</v>
      </c>
      <c r="BF231" s="106">
        <f t="shared" si="1070"/>
        <v>0</v>
      </c>
      <c r="BG231" s="106">
        <f t="shared" si="1070"/>
        <v>0</v>
      </c>
      <c r="BH231" s="106">
        <f t="shared" si="1070"/>
        <v>0</v>
      </c>
      <c r="BI231" s="106">
        <f t="shared" si="1070"/>
        <v>0</v>
      </c>
      <c r="BJ231" s="106">
        <f t="shared" si="1070"/>
        <v>0</v>
      </c>
    </row>
    <row r="232" ht="11.25" customHeight="1">
      <c r="A232" s="102" t="str">
        <f t="shared" si="16"/>
        <v/>
      </c>
      <c r="B232" s="103" t="str">
        <f t="shared" si="17"/>
        <v>#N/A</v>
      </c>
      <c r="C232" s="104" t="str">
        <f>IF(A232="","",IF(snowball,IF(($E$5-AY232)&lt;0,0,$E$5-AY232),0)+D232)</f>
        <v/>
      </c>
      <c r="D232" s="105"/>
      <c r="E232" s="106">
        <f t="shared" ref="E232:N232" si="1071">AO232+BA232</f>
        <v>0</v>
      </c>
      <c r="F232" s="106">
        <f t="shared" si="1071"/>
        <v>0</v>
      </c>
      <c r="G232" s="106">
        <f t="shared" si="1071"/>
        <v>0</v>
      </c>
      <c r="H232" s="106">
        <f t="shared" si="1071"/>
        <v>0</v>
      </c>
      <c r="I232" s="106">
        <f t="shared" si="1071"/>
        <v>0</v>
      </c>
      <c r="J232" s="106">
        <f t="shared" si="1071"/>
        <v>0</v>
      </c>
      <c r="K232" s="106">
        <f t="shared" si="1071"/>
        <v>0</v>
      </c>
      <c r="L232" s="106">
        <f t="shared" si="1071"/>
        <v>0</v>
      </c>
      <c r="M232" s="106">
        <f t="shared" si="1071"/>
        <v>0</v>
      </c>
      <c r="N232" s="106">
        <f t="shared" si="1071"/>
        <v>0</v>
      </c>
      <c r="P232" s="107">
        <f t="shared" si="11"/>
        <v>0</v>
      </c>
      <c r="R232" s="106">
        <f t="shared" ref="R232:AA232" si="1072">IF(E$8=0,0,ROUND(R231-(E232-AC232),2))</f>
        <v>0</v>
      </c>
      <c r="S232" s="106">
        <f t="shared" si="1072"/>
        <v>0</v>
      </c>
      <c r="T232" s="106">
        <f t="shared" si="1072"/>
        <v>0</v>
      </c>
      <c r="U232" s="106">
        <f t="shared" si="1072"/>
        <v>0</v>
      </c>
      <c r="V232" s="106">
        <f t="shared" si="1072"/>
        <v>0</v>
      </c>
      <c r="W232" s="106">
        <f t="shared" si="1072"/>
        <v>0</v>
      </c>
      <c r="X232" s="106">
        <f t="shared" si="1072"/>
        <v>0</v>
      </c>
      <c r="Y232" s="106">
        <f t="shared" si="1072"/>
        <v>0</v>
      </c>
      <c r="Z232" s="106">
        <f t="shared" si="1072"/>
        <v>0</v>
      </c>
      <c r="AA232" s="106">
        <f t="shared" si="1072"/>
        <v>0</v>
      </c>
      <c r="AC232" s="106">
        <f t="shared" ref="AC232:AL232" si="1073">ROUND(R231*E$9/12,2)</f>
        <v>0</v>
      </c>
      <c r="AD232" s="106">
        <f t="shared" si="1073"/>
        <v>0</v>
      </c>
      <c r="AE232" s="106">
        <f t="shared" si="1073"/>
        <v>0</v>
      </c>
      <c r="AF232" s="106">
        <f t="shared" si="1073"/>
        <v>0</v>
      </c>
      <c r="AG232" s="106">
        <f t="shared" si="1073"/>
        <v>0</v>
      </c>
      <c r="AH232" s="106">
        <f t="shared" si="1073"/>
        <v>0</v>
      </c>
      <c r="AI232" s="106">
        <f t="shared" si="1073"/>
        <v>0</v>
      </c>
      <c r="AJ232" s="106">
        <f t="shared" si="1073"/>
        <v>0</v>
      </c>
      <c r="AK232" s="106">
        <f t="shared" si="1073"/>
        <v>0</v>
      </c>
      <c r="AL232" s="106">
        <f t="shared" si="1073"/>
        <v>0</v>
      </c>
      <c r="AM232" s="106">
        <f t="shared" si="21"/>
        <v>0</v>
      </c>
      <c r="AO232" s="106">
        <f t="shared" ref="AO232:AX232" si="1074">IF(R231&gt;0,IF((R231+AC232)&lt;E$10,R231+AC232,E$10),0)</f>
        <v>0</v>
      </c>
      <c r="AP232" s="106">
        <f t="shared" si="1074"/>
        <v>0</v>
      </c>
      <c r="AQ232" s="106">
        <f t="shared" si="1074"/>
        <v>0</v>
      </c>
      <c r="AR232" s="106">
        <f t="shared" si="1074"/>
        <v>0</v>
      </c>
      <c r="AS232" s="106">
        <f t="shared" si="1074"/>
        <v>0</v>
      </c>
      <c r="AT232" s="106">
        <f t="shared" si="1074"/>
        <v>0</v>
      </c>
      <c r="AU232" s="106">
        <f t="shared" si="1074"/>
        <v>0</v>
      </c>
      <c r="AV232" s="106">
        <f t="shared" si="1074"/>
        <v>0</v>
      </c>
      <c r="AW232" s="106">
        <f t="shared" si="1074"/>
        <v>0</v>
      </c>
      <c r="AX232" s="106">
        <f t="shared" si="1074"/>
        <v>0</v>
      </c>
      <c r="AY232" s="106">
        <f t="shared" si="23"/>
        <v>0</v>
      </c>
      <c r="BA232" s="108">
        <f t="shared" si="24"/>
        <v>0</v>
      </c>
      <c r="BB232" s="106">
        <f t="shared" ref="BB232:BJ232" si="1075">IF(S231&lt;=0,0,IF($C232&lt;=SUM($BA232:BA232),0,IF(AP232+$C232-SUM($BA232:BA232)&gt;S231+AD232,S231+AD232-AP232,$C232-SUM($BA232:BA232))))</f>
        <v>0</v>
      </c>
      <c r="BC232" s="106">
        <f t="shared" si="1075"/>
        <v>0</v>
      </c>
      <c r="BD232" s="106">
        <f t="shared" si="1075"/>
        <v>0</v>
      </c>
      <c r="BE232" s="106">
        <f t="shared" si="1075"/>
        <v>0</v>
      </c>
      <c r="BF232" s="106">
        <f t="shared" si="1075"/>
        <v>0</v>
      </c>
      <c r="BG232" s="106">
        <f t="shared" si="1075"/>
        <v>0</v>
      </c>
      <c r="BH232" s="106">
        <f t="shared" si="1075"/>
        <v>0</v>
      </c>
      <c r="BI232" s="106">
        <f t="shared" si="1075"/>
        <v>0</v>
      </c>
      <c r="BJ232" s="106">
        <f t="shared" si="1075"/>
        <v>0</v>
      </c>
    </row>
    <row r="233" ht="11.25" customHeight="1">
      <c r="A233" s="102" t="str">
        <f t="shared" si="16"/>
        <v/>
      </c>
      <c r="B233" s="103" t="str">
        <f t="shared" si="17"/>
        <v>#N/A</v>
      </c>
      <c r="C233" s="104" t="str">
        <f>IF(A233="","",IF(snowball,IF(($E$5-AY233)&lt;0,0,$E$5-AY233),0)+D233)</f>
        <v/>
      </c>
      <c r="D233" s="105"/>
      <c r="E233" s="106">
        <f t="shared" ref="E233:N233" si="1076">AO233+BA233</f>
        <v>0</v>
      </c>
      <c r="F233" s="106">
        <f t="shared" si="1076"/>
        <v>0</v>
      </c>
      <c r="G233" s="106">
        <f t="shared" si="1076"/>
        <v>0</v>
      </c>
      <c r="H233" s="106">
        <f t="shared" si="1076"/>
        <v>0</v>
      </c>
      <c r="I233" s="106">
        <f t="shared" si="1076"/>
        <v>0</v>
      </c>
      <c r="J233" s="106">
        <f t="shared" si="1076"/>
        <v>0</v>
      </c>
      <c r="K233" s="106">
        <f t="shared" si="1076"/>
        <v>0</v>
      </c>
      <c r="L233" s="106">
        <f t="shared" si="1076"/>
        <v>0</v>
      </c>
      <c r="M233" s="106">
        <f t="shared" si="1076"/>
        <v>0</v>
      </c>
      <c r="N233" s="106">
        <f t="shared" si="1076"/>
        <v>0</v>
      </c>
      <c r="P233" s="107">
        <f t="shared" si="11"/>
        <v>0</v>
      </c>
      <c r="R233" s="106">
        <f t="shared" ref="R233:AA233" si="1077">IF(E$8=0,0,ROUND(R232-(E233-AC233),2))</f>
        <v>0</v>
      </c>
      <c r="S233" s="106">
        <f t="shared" si="1077"/>
        <v>0</v>
      </c>
      <c r="T233" s="106">
        <f t="shared" si="1077"/>
        <v>0</v>
      </c>
      <c r="U233" s="106">
        <f t="shared" si="1077"/>
        <v>0</v>
      </c>
      <c r="V233" s="106">
        <f t="shared" si="1077"/>
        <v>0</v>
      </c>
      <c r="W233" s="106">
        <f t="shared" si="1077"/>
        <v>0</v>
      </c>
      <c r="X233" s="106">
        <f t="shared" si="1077"/>
        <v>0</v>
      </c>
      <c r="Y233" s="106">
        <f t="shared" si="1077"/>
        <v>0</v>
      </c>
      <c r="Z233" s="106">
        <f t="shared" si="1077"/>
        <v>0</v>
      </c>
      <c r="AA233" s="106">
        <f t="shared" si="1077"/>
        <v>0</v>
      </c>
      <c r="AC233" s="106">
        <f t="shared" ref="AC233:AL233" si="1078">ROUND(R232*E$9/12,2)</f>
        <v>0</v>
      </c>
      <c r="AD233" s="106">
        <f t="shared" si="1078"/>
        <v>0</v>
      </c>
      <c r="AE233" s="106">
        <f t="shared" si="1078"/>
        <v>0</v>
      </c>
      <c r="AF233" s="106">
        <f t="shared" si="1078"/>
        <v>0</v>
      </c>
      <c r="AG233" s="106">
        <f t="shared" si="1078"/>
        <v>0</v>
      </c>
      <c r="AH233" s="106">
        <f t="shared" si="1078"/>
        <v>0</v>
      </c>
      <c r="AI233" s="106">
        <f t="shared" si="1078"/>
        <v>0</v>
      </c>
      <c r="AJ233" s="106">
        <f t="shared" si="1078"/>
        <v>0</v>
      </c>
      <c r="AK233" s="106">
        <f t="shared" si="1078"/>
        <v>0</v>
      </c>
      <c r="AL233" s="106">
        <f t="shared" si="1078"/>
        <v>0</v>
      </c>
      <c r="AM233" s="106">
        <f t="shared" si="21"/>
        <v>0</v>
      </c>
      <c r="AO233" s="106">
        <f t="shared" ref="AO233:AX233" si="1079">IF(R232&gt;0,IF((R232+AC233)&lt;E$10,R232+AC233,E$10),0)</f>
        <v>0</v>
      </c>
      <c r="AP233" s="106">
        <f t="shared" si="1079"/>
        <v>0</v>
      </c>
      <c r="AQ233" s="106">
        <f t="shared" si="1079"/>
        <v>0</v>
      </c>
      <c r="AR233" s="106">
        <f t="shared" si="1079"/>
        <v>0</v>
      </c>
      <c r="AS233" s="106">
        <f t="shared" si="1079"/>
        <v>0</v>
      </c>
      <c r="AT233" s="106">
        <f t="shared" si="1079"/>
        <v>0</v>
      </c>
      <c r="AU233" s="106">
        <f t="shared" si="1079"/>
        <v>0</v>
      </c>
      <c r="AV233" s="106">
        <f t="shared" si="1079"/>
        <v>0</v>
      </c>
      <c r="AW233" s="106">
        <f t="shared" si="1079"/>
        <v>0</v>
      </c>
      <c r="AX233" s="106">
        <f t="shared" si="1079"/>
        <v>0</v>
      </c>
      <c r="AY233" s="106">
        <f t="shared" si="23"/>
        <v>0</v>
      </c>
      <c r="BA233" s="108">
        <f t="shared" si="24"/>
        <v>0</v>
      </c>
      <c r="BB233" s="106">
        <f t="shared" ref="BB233:BJ233" si="1080">IF(S232&lt;=0,0,IF($C233&lt;=SUM($BA233:BA233),0,IF(AP233+$C233-SUM($BA233:BA233)&gt;S232+AD233,S232+AD233-AP233,$C233-SUM($BA233:BA233))))</f>
        <v>0</v>
      </c>
      <c r="BC233" s="106">
        <f t="shared" si="1080"/>
        <v>0</v>
      </c>
      <c r="BD233" s="106">
        <f t="shared" si="1080"/>
        <v>0</v>
      </c>
      <c r="BE233" s="106">
        <f t="shared" si="1080"/>
        <v>0</v>
      </c>
      <c r="BF233" s="106">
        <f t="shared" si="1080"/>
        <v>0</v>
      </c>
      <c r="BG233" s="106">
        <f t="shared" si="1080"/>
        <v>0</v>
      </c>
      <c r="BH233" s="106">
        <f t="shared" si="1080"/>
        <v>0</v>
      </c>
      <c r="BI233" s="106">
        <f t="shared" si="1080"/>
        <v>0</v>
      </c>
      <c r="BJ233" s="106">
        <f t="shared" si="1080"/>
        <v>0</v>
      </c>
    </row>
    <row r="234" ht="11.25" customHeight="1">
      <c r="A234" s="102" t="str">
        <f t="shared" si="16"/>
        <v/>
      </c>
      <c r="B234" s="103" t="str">
        <f t="shared" si="17"/>
        <v>#N/A</v>
      </c>
      <c r="C234" s="104" t="str">
        <f>IF(A234="","",IF(snowball,IF(($E$5-AY234)&lt;0,0,$E$5-AY234),0)+D234)</f>
        <v/>
      </c>
      <c r="D234" s="105"/>
      <c r="E234" s="106">
        <f t="shared" ref="E234:N234" si="1081">AO234+BA234</f>
        <v>0</v>
      </c>
      <c r="F234" s="106">
        <f t="shared" si="1081"/>
        <v>0</v>
      </c>
      <c r="G234" s="106">
        <f t="shared" si="1081"/>
        <v>0</v>
      </c>
      <c r="H234" s="106">
        <f t="shared" si="1081"/>
        <v>0</v>
      </c>
      <c r="I234" s="106">
        <f t="shared" si="1081"/>
        <v>0</v>
      </c>
      <c r="J234" s="106">
        <f t="shared" si="1081"/>
        <v>0</v>
      </c>
      <c r="K234" s="106">
        <f t="shared" si="1081"/>
        <v>0</v>
      </c>
      <c r="L234" s="106">
        <f t="shared" si="1081"/>
        <v>0</v>
      </c>
      <c r="M234" s="106">
        <f t="shared" si="1081"/>
        <v>0</v>
      </c>
      <c r="N234" s="106">
        <f t="shared" si="1081"/>
        <v>0</v>
      </c>
      <c r="P234" s="107">
        <f t="shared" si="11"/>
        <v>0</v>
      </c>
      <c r="R234" s="106">
        <f t="shared" ref="R234:AA234" si="1082">IF(E$8=0,0,ROUND(R233-(E234-AC234),2))</f>
        <v>0</v>
      </c>
      <c r="S234" s="106">
        <f t="shared" si="1082"/>
        <v>0</v>
      </c>
      <c r="T234" s="106">
        <f t="shared" si="1082"/>
        <v>0</v>
      </c>
      <c r="U234" s="106">
        <f t="shared" si="1082"/>
        <v>0</v>
      </c>
      <c r="V234" s="106">
        <f t="shared" si="1082"/>
        <v>0</v>
      </c>
      <c r="W234" s="106">
        <f t="shared" si="1082"/>
        <v>0</v>
      </c>
      <c r="X234" s="106">
        <f t="shared" si="1082"/>
        <v>0</v>
      </c>
      <c r="Y234" s="106">
        <f t="shared" si="1082"/>
        <v>0</v>
      </c>
      <c r="Z234" s="106">
        <f t="shared" si="1082"/>
        <v>0</v>
      </c>
      <c r="AA234" s="106">
        <f t="shared" si="1082"/>
        <v>0</v>
      </c>
      <c r="AC234" s="106">
        <f t="shared" ref="AC234:AL234" si="1083">ROUND(R233*E$9/12,2)</f>
        <v>0</v>
      </c>
      <c r="AD234" s="106">
        <f t="shared" si="1083"/>
        <v>0</v>
      </c>
      <c r="AE234" s="106">
        <f t="shared" si="1083"/>
        <v>0</v>
      </c>
      <c r="AF234" s="106">
        <f t="shared" si="1083"/>
        <v>0</v>
      </c>
      <c r="AG234" s="106">
        <f t="shared" si="1083"/>
        <v>0</v>
      </c>
      <c r="AH234" s="106">
        <f t="shared" si="1083"/>
        <v>0</v>
      </c>
      <c r="AI234" s="106">
        <f t="shared" si="1083"/>
        <v>0</v>
      </c>
      <c r="AJ234" s="106">
        <f t="shared" si="1083"/>
        <v>0</v>
      </c>
      <c r="AK234" s="106">
        <f t="shared" si="1083"/>
        <v>0</v>
      </c>
      <c r="AL234" s="106">
        <f t="shared" si="1083"/>
        <v>0</v>
      </c>
      <c r="AM234" s="106">
        <f t="shared" si="21"/>
        <v>0</v>
      </c>
      <c r="AO234" s="106">
        <f t="shared" ref="AO234:AX234" si="1084">IF(R233&gt;0,IF((R233+AC234)&lt;E$10,R233+AC234,E$10),0)</f>
        <v>0</v>
      </c>
      <c r="AP234" s="106">
        <f t="shared" si="1084"/>
        <v>0</v>
      </c>
      <c r="AQ234" s="106">
        <f t="shared" si="1084"/>
        <v>0</v>
      </c>
      <c r="AR234" s="106">
        <f t="shared" si="1084"/>
        <v>0</v>
      </c>
      <c r="AS234" s="106">
        <f t="shared" si="1084"/>
        <v>0</v>
      </c>
      <c r="AT234" s="106">
        <f t="shared" si="1084"/>
        <v>0</v>
      </c>
      <c r="AU234" s="106">
        <f t="shared" si="1084"/>
        <v>0</v>
      </c>
      <c r="AV234" s="106">
        <f t="shared" si="1084"/>
        <v>0</v>
      </c>
      <c r="AW234" s="106">
        <f t="shared" si="1084"/>
        <v>0</v>
      </c>
      <c r="AX234" s="106">
        <f t="shared" si="1084"/>
        <v>0</v>
      </c>
      <c r="AY234" s="106">
        <f t="shared" si="23"/>
        <v>0</v>
      </c>
      <c r="BA234" s="108">
        <f t="shared" si="24"/>
        <v>0</v>
      </c>
      <c r="BB234" s="106">
        <f t="shared" ref="BB234:BJ234" si="1085">IF(S233&lt;=0,0,IF($C234&lt;=SUM($BA234:BA234),0,IF(AP234+$C234-SUM($BA234:BA234)&gt;S233+AD234,S233+AD234-AP234,$C234-SUM($BA234:BA234))))</f>
        <v>0</v>
      </c>
      <c r="BC234" s="106">
        <f t="shared" si="1085"/>
        <v>0</v>
      </c>
      <c r="BD234" s="106">
        <f t="shared" si="1085"/>
        <v>0</v>
      </c>
      <c r="BE234" s="106">
        <f t="shared" si="1085"/>
        <v>0</v>
      </c>
      <c r="BF234" s="106">
        <f t="shared" si="1085"/>
        <v>0</v>
      </c>
      <c r="BG234" s="106">
        <f t="shared" si="1085"/>
        <v>0</v>
      </c>
      <c r="BH234" s="106">
        <f t="shared" si="1085"/>
        <v>0</v>
      </c>
      <c r="BI234" s="106">
        <f t="shared" si="1085"/>
        <v>0</v>
      </c>
      <c r="BJ234" s="106">
        <f t="shared" si="1085"/>
        <v>0</v>
      </c>
    </row>
    <row r="235" ht="11.25" customHeight="1">
      <c r="A235" s="102" t="str">
        <f t="shared" si="16"/>
        <v/>
      </c>
      <c r="B235" s="103" t="str">
        <f t="shared" si="17"/>
        <v>#N/A</v>
      </c>
      <c r="C235" s="104" t="str">
        <f>IF(A235="","",IF(snowball,IF(($E$5-AY235)&lt;0,0,$E$5-AY235),0)+D235)</f>
        <v/>
      </c>
      <c r="D235" s="105"/>
      <c r="E235" s="106">
        <f t="shared" ref="E235:N235" si="1086">AO235+BA235</f>
        <v>0</v>
      </c>
      <c r="F235" s="106">
        <f t="shared" si="1086"/>
        <v>0</v>
      </c>
      <c r="G235" s="106">
        <f t="shared" si="1086"/>
        <v>0</v>
      </c>
      <c r="H235" s="106">
        <f t="shared" si="1086"/>
        <v>0</v>
      </c>
      <c r="I235" s="106">
        <f t="shared" si="1086"/>
        <v>0</v>
      </c>
      <c r="J235" s="106">
        <f t="shared" si="1086"/>
        <v>0</v>
      </c>
      <c r="K235" s="106">
        <f t="shared" si="1086"/>
        <v>0</v>
      </c>
      <c r="L235" s="106">
        <f t="shared" si="1086"/>
        <v>0</v>
      </c>
      <c r="M235" s="106">
        <f t="shared" si="1086"/>
        <v>0</v>
      </c>
      <c r="N235" s="106">
        <f t="shared" si="1086"/>
        <v>0</v>
      </c>
      <c r="P235" s="107">
        <f t="shared" si="11"/>
        <v>0</v>
      </c>
      <c r="R235" s="106">
        <f t="shared" ref="R235:AA235" si="1087">IF(E$8=0,0,ROUND(R234-(E235-AC235),2))</f>
        <v>0</v>
      </c>
      <c r="S235" s="106">
        <f t="shared" si="1087"/>
        <v>0</v>
      </c>
      <c r="T235" s="106">
        <f t="shared" si="1087"/>
        <v>0</v>
      </c>
      <c r="U235" s="106">
        <f t="shared" si="1087"/>
        <v>0</v>
      </c>
      <c r="V235" s="106">
        <f t="shared" si="1087"/>
        <v>0</v>
      </c>
      <c r="W235" s="106">
        <f t="shared" si="1087"/>
        <v>0</v>
      </c>
      <c r="X235" s="106">
        <f t="shared" si="1087"/>
        <v>0</v>
      </c>
      <c r="Y235" s="106">
        <f t="shared" si="1087"/>
        <v>0</v>
      </c>
      <c r="Z235" s="106">
        <f t="shared" si="1087"/>
        <v>0</v>
      </c>
      <c r="AA235" s="106">
        <f t="shared" si="1087"/>
        <v>0</v>
      </c>
      <c r="AC235" s="106">
        <f t="shared" ref="AC235:AL235" si="1088">ROUND(R234*E$9/12,2)</f>
        <v>0</v>
      </c>
      <c r="AD235" s="106">
        <f t="shared" si="1088"/>
        <v>0</v>
      </c>
      <c r="AE235" s="106">
        <f t="shared" si="1088"/>
        <v>0</v>
      </c>
      <c r="AF235" s="106">
        <f t="shared" si="1088"/>
        <v>0</v>
      </c>
      <c r="AG235" s="106">
        <f t="shared" si="1088"/>
        <v>0</v>
      </c>
      <c r="AH235" s="106">
        <f t="shared" si="1088"/>
        <v>0</v>
      </c>
      <c r="AI235" s="106">
        <f t="shared" si="1088"/>
        <v>0</v>
      </c>
      <c r="AJ235" s="106">
        <f t="shared" si="1088"/>
        <v>0</v>
      </c>
      <c r="AK235" s="106">
        <f t="shared" si="1088"/>
        <v>0</v>
      </c>
      <c r="AL235" s="106">
        <f t="shared" si="1088"/>
        <v>0</v>
      </c>
      <c r="AM235" s="106">
        <f t="shared" si="21"/>
        <v>0</v>
      </c>
      <c r="AO235" s="106">
        <f t="shared" ref="AO235:AX235" si="1089">IF(R234&gt;0,IF((R234+AC235)&lt;E$10,R234+AC235,E$10),0)</f>
        <v>0</v>
      </c>
      <c r="AP235" s="106">
        <f t="shared" si="1089"/>
        <v>0</v>
      </c>
      <c r="AQ235" s="106">
        <f t="shared" si="1089"/>
        <v>0</v>
      </c>
      <c r="AR235" s="106">
        <f t="shared" si="1089"/>
        <v>0</v>
      </c>
      <c r="AS235" s="106">
        <f t="shared" si="1089"/>
        <v>0</v>
      </c>
      <c r="AT235" s="106">
        <f t="shared" si="1089"/>
        <v>0</v>
      </c>
      <c r="AU235" s="106">
        <f t="shared" si="1089"/>
        <v>0</v>
      </c>
      <c r="AV235" s="106">
        <f t="shared" si="1089"/>
        <v>0</v>
      </c>
      <c r="AW235" s="106">
        <f t="shared" si="1089"/>
        <v>0</v>
      </c>
      <c r="AX235" s="106">
        <f t="shared" si="1089"/>
        <v>0</v>
      </c>
      <c r="AY235" s="106">
        <f t="shared" si="23"/>
        <v>0</v>
      </c>
      <c r="BA235" s="108">
        <f t="shared" si="24"/>
        <v>0</v>
      </c>
      <c r="BB235" s="106">
        <f t="shared" ref="BB235:BJ235" si="1090">IF(S234&lt;=0,0,IF($C235&lt;=SUM($BA235:BA235),0,IF(AP235+$C235-SUM($BA235:BA235)&gt;S234+AD235,S234+AD235-AP235,$C235-SUM($BA235:BA235))))</f>
        <v>0</v>
      </c>
      <c r="BC235" s="106">
        <f t="shared" si="1090"/>
        <v>0</v>
      </c>
      <c r="BD235" s="106">
        <f t="shared" si="1090"/>
        <v>0</v>
      </c>
      <c r="BE235" s="106">
        <f t="shared" si="1090"/>
        <v>0</v>
      </c>
      <c r="BF235" s="106">
        <f t="shared" si="1090"/>
        <v>0</v>
      </c>
      <c r="BG235" s="106">
        <f t="shared" si="1090"/>
        <v>0</v>
      </c>
      <c r="BH235" s="106">
        <f t="shared" si="1090"/>
        <v>0</v>
      </c>
      <c r="BI235" s="106">
        <f t="shared" si="1090"/>
        <v>0</v>
      </c>
      <c r="BJ235" s="106">
        <f t="shared" si="1090"/>
        <v>0</v>
      </c>
    </row>
    <row r="236" ht="11.25" customHeight="1">
      <c r="A236" s="102" t="str">
        <f t="shared" si="16"/>
        <v/>
      </c>
      <c r="B236" s="103" t="str">
        <f t="shared" si="17"/>
        <v>#N/A</v>
      </c>
      <c r="C236" s="104" t="str">
        <f>IF(A236="","",IF(snowball,IF(($E$5-AY236)&lt;0,0,$E$5-AY236),0)+D236)</f>
        <v/>
      </c>
      <c r="D236" s="105"/>
      <c r="E236" s="106">
        <f t="shared" ref="E236:N236" si="1091">AO236+BA236</f>
        <v>0</v>
      </c>
      <c r="F236" s="106">
        <f t="shared" si="1091"/>
        <v>0</v>
      </c>
      <c r="G236" s="106">
        <f t="shared" si="1091"/>
        <v>0</v>
      </c>
      <c r="H236" s="106">
        <f t="shared" si="1091"/>
        <v>0</v>
      </c>
      <c r="I236" s="106">
        <f t="shared" si="1091"/>
        <v>0</v>
      </c>
      <c r="J236" s="106">
        <f t="shared" si="1091"/>
        <v>0</v>
      </c>
      <c r="K236" s="106">
        <f t="shared" si="1091"/>
        <v>0</v>
      </c>
      <c r="L236" s="106">
        <f t="shared" si="1091"/>
        <v>0</v>
      </c>
      <c r="M236" s="106">
        <f t="shared" si="1091"/>
        <v>0</v>
      </c>
      <c r="N236" s="106">
        <f t="shared" si="1091"/>
        <v>0</v>
      </c>
      <c r="P236" s="107">
        <f t="shared" si="11"/>
        <v>0</v>
      </c>
      <c r="R236" s="106">
        <f t="shared" ref="R236:AA236" si="1092">IF(E$8=0,0,ROUND(R235-(E236-AC236),2))</f>
        <v>0</v>
      </c>
      <c r="S236" s="106">
        <f t="shared" si="1092"/>
        <v>0</v>
      </c>
      <c r="T236" s="106">
        <f t="shared" si="1092"/>
        <v>0</v>
      </c>
      <c r="U236" s="106">
        <f t="shared" si="1092"/>
        <v>0</v>
      </c>
      <c r="V236" s="106">
        <f t="shared" si="1092"/>
        <v>0</v>
      </c>
      <c r="W236" s="106">
        <f t="shared" si="1092"/>
        <v>0</v>
      </c>
      <c r="X236" s="106">
        <f t="shared" si="1092"/>
        <v>0</v>
      </c>
      <c r="Y236" s="106">
        <f t="shared" si="1092"/>
        <v>0</v>
      </c>
      <c r="Z236" s="106">
        <f t="shared" si="1092"/>
        <v>0</v>
      </c>
      <c r="AA236" s="106">
        <f t="shared" si="1092"/>
        <v>0</v>
      </c>
      <c r="AC236" s="106">
        <f t="shared" ref="AC236:AL236" si="1093">ROUND(R235*E$9/12,2)</f>
        <v>0</v>
      </c>
      <c r="AD236" s="106">
        <f t="shared" si="1093"/>
        <v>0</v>
      </c>
      <c r="AE236" s="106">
        <f t="shared" si="1093"/>
        <v>0</v>
      </c>
      <c r="AF236" s="106">
        <f t="shared" si="1093"/>
        <v>0</v>
      </c>
      <c r="AG236" s="106">
        <f t="shared" si="1093"/>
        <v>0</v>
      </c>
      <c r="AH236" s="106">
        <f t="shared" si="1093"/>
        <v>0</v>
      </c>
      <c r="AI236" s="106">
        <f t="shared" si="1093"/>
        <v>0</v>
      </c>
      <c r="AJ236" s="106">
        <f t="shared" si="1093"/>
        <v>0</v>
      </c>
      <c r="AK236" s="106">
        <f t="shared" si="1093"/>
        <v>0</v>
      </c>
      <c r="AL236" s="106">
        <f t="shared" si="1093"/>
        <v>0</v>
      </c>
      <c r="AM236" s="106">
        <f t="shared" si="21"/>
        <v>0</v>
      </c>
      <c r="AO236" s="106">
        <f t="shared" ref="AO236:AX236" si="1094">IF(R235&gt;0,IF((R235+AC236)&lt;E$10,R235+AC236,E$10),0)</f>
        <v>0</v>
      </c>
      <c r="AP236" s="106">
        <f t="shared" si="1094"/>
        <v>0</v>
      </c>
      <c r="AQ236" s="106">
        <f t="shared" si="1094"/>
        <v>0</v>
      </c>
      <c r="AR236" s="106">
        <f t="shared" si="1094"/>
        <v>0</v>
      </c>
      <c r="AS236" s="106">
        <f t="shared" si="1094"/>
        <v>0</v>
      </c>
      <c r="AT236" s="106">
        <f t="shared" si="1094"/>
        <v>0</v>
      </c>
      <c r="AU236" s="106">
        <f t="shared" si="1094"/>
        <v>0</v>
      </c>
      <c r="AV236" s="106">
        <f t="shared" si="1094"/>
        <v>0</v>
      </c>
      <c r="AW236" s="106">
        <f t="shared" si="1094"/>
        <v>0</v>
      </c>
      <c r="AX236" s="106">
        <f t="shared" si="1094"/>
        <v>0</v>
      </c>
      <c r="AY236" s="106">
        <f t="shared" si="23"/>
        <v>0</v>
      </c>
      <c r="BA236" s="108">
        <f t="shared" si="24"/>
        <v>0</v>
      </c>
      <c r="BB236" s="106">
        <f t="shared" ref="BB236:BJ236" si="1095">IF(S235&lt;=0,0,IF($C236&lt;=SUM($BA236:BA236),0,IF(AP236+$C236-SUM($BA236:BA236)&gt;S235+AD236,S235+AD236-AP236,$C236-SUM($BA236:BA236))))</f>
        <v>0</v>
      </c>
      <c r="BC236" s="106">
        <f t="shared" si="1095"/>
        <v>0</v>
      </c>
      <c r="BD236" s="106">
        <f t="shared" si="1095"/>
        <v>0</v>
      </c>
      <c r="BE236" s="106">
        <f t="shared" si="1095"/>
        <v>0</v>
      </c>
      <c r="BF236" s="106">
        <f t="shared" si="1095"/>
        <v>0</v>
      </c>
      <c r="BG236" s="106">
        <f t="shared" si="1095"/>
        <v>0</v>
      </c>
      <c r="BH236" s="106">
        <f t="shared" si="1095"/>
        <v>0</v>
      </c>
      <c r="BI236" s="106">
        <f t="shared" si="1095"/>
        <v>0</v>
      </c>
      <c r="BJ236" s="106">
        <f t="shared" si="1095"/>
        <v>0</v>
      </c>
    </row>
    <row r="237" ht="11.25" customHeight="1">
      <c r="A237" s="102" t="str">
        <f t="shared" si="16"/>
        <v/>
      </c>
      <c r="B237" s="103" t="str">
        <f t="shared" si="17"/>
        <v>#N/A</v>
      </c>
      <c r="C237" s="104" t="str">
        <f>IF(A237="","",IF(snowball,IF(($E$5-AY237)&lt;0,0,$E$5-AY237),0)+D237)</f>
        <v/>
      </c>
      <c r="D237" s="105"/>
      <c r="E237" s="106">
        <f t="shared" ref="E237:N237" si="1096">AO237+BA237</f>
        <v>0</v>
      </c>
      <c r="F237" s="106">
        <f t="shared" si="1096"/>
        <v>0</v>
      </c>
      <c r="G237" s="106">
        <f t="shared" si="1096"/>
        <v>0</v>
      </c>
      <c r="H237" s="106">
        <f t="shared" si="1096"/>
        <v>0</v>
      </c>
      <c r="I237" s="106">
        <f t="shared" si="1096"/>
        <v>0</v>
      </c>
      <c r="J237" s="106">
        <f t="shared" si="1096"/>
        <v>0</v>
      </c>
      <c r="K237" s="106">
        <f t="shared" si="1096"/>
        <v>0</v>
      </c>
      <c r="L237" s="106">
        <f t="shared" si="1096"/>
        <v>0</v>
      </c>
      <c r="M237" s="106">
        <f t="shared" si="1096"/>
        <v>0</v>
      </c>
      <c r="N237" s="106">
        <f t="shared" si="1096"/>
        <v>0</v>
      </c>
      <c r="P237" s="107">
        <f t="shared" si="11"/>
        <v>0</v>
      </c>
      <c r="R237" s="106">
        <f t="shared" ref="R237:AA237" si="1097">IF(E$8=0,0,ROUND(R236-(E237-AC237),2))</f>
        <v>0</v>
      </c>
      <c r="S237" s="106">
        <f t="shared" si="1097"/>
        <v>0</v>
      </c>
      <c r="T237" s="106">
        <f t="shared" si="1097"/>
        <v>0</v>
      </c>
      <c r="U237" s="106">
        <f t="shared" si="1097"/>
        <v>0</v>
      </c>
      <c r="V237" s="106">
        <f t="shared" si="1097"/>
        <v>0</v>
      </c>
      <c r="W237" s="106">
        <f t="shared" si="1097"/>
        <v>0</v>
      </c>
      <c r="X237" s="106">
        <f t="shared" si="1097"/>
        <v>0</v>
      </c>
      <c r="Y237" s="106">
        <f t="shared" si="1097"/>
        <v>0</v>
      </c>
      <c r="Z237" s="106">
        <f t="shared" si="1097"/>
        <v>0</v>
      </c>
      <c r="AA237" s="106">
        <f t="shared" si="1097"/>
        <v>0</v>
      </c>
      <c r="AC237" s="106">
        <f t="shared" ref="AC237:AL237" si="1098">ROUND(R236*E$9/12,2)</f>
        <v>0</v>
      </c>
      <c r="AD237" s="106">
        <f t="shared" si="1098"/>
        <v>0</v>
      </c>
      <c r="AE237" s="106">
        <f t="shared" si="1098"/>
        <v>0</v>
      </c>
      <c r="AF237" s="106">
        <f t="shared" si="1098"/>
        <v>0</v>
      </c>
      <c r="AG237" s="106">
        <f t="shared" si="1098"/>
        <v>0</v>
      </c>
      <c r="AH237" s="106">
        <f t="shared" si="1098"/>
        <v>0</v>
      </c>
      <c r="AI237" s="106">
        <f t="shared" si="1098"/>
        <v>0</v>
      </c>
      <c r="AJ237" s="106">
        <f t="shared" si="1098"/>
        <v>0</v>
      </c>
      <c r="AK237" s="106">
        <f t="shared" si="1098"/>
        <v>0</v>
      </c>
      <c r="AL237" s="106">
        <f t="shared" si="1098"/>
        <v>0</v>
      </c>
      <c r="AM237" s="106">
        <f t="shared" si="21"/>
        <v>0</v>
      </c>
      <c r="AO237" s="106">
        <f t="shared" ref="AO237:AX237" si="1099">IF(R236&gt;0,IF((R236+AC237)&lt;E$10,R236+AC237,E$10),0)</f>
        <v>0</v>
      </c>
      <c r="AP237" s="106">
        <f t="shared" si="1099"/>
        <v>0</v>
      </c>
      <c r="AQ237" s="106">
        <f t="shared" si="1099"/>
        <v>0</v>
      </c>
      <c r="AR237" s="106">
        <f t="shared" si="1099"/>
        <v>0</v>
      </c>
      <c r="AS237" s="106">
        <f t="shared" si="1099"/>
        <v>0</v>
      </c>
      <c r="AT237" s="106">
        <f t="shared" si="1099"/>
        <v>0</v>
      </c>
      <c r="AU237" s="106">
        <f t="shared" si="1099"/>
        <v>0</v>
      </c>
      <c r="AV237" s="106">
        <f t="shared" si="1099"/>
        <v>0</v>
      </c>
      <c r="AW237" s="106">
        <f t="shared" si="1099"/>
        <v>0</v>
      </c>
      <c r="AX237" s="106">
        <f t="shared" si="1099"/>
        <v>0</v>
      </c>
      <c r="AY237" s="106">
        <f t="shared" si="23"/>
        <v>0</v>
      </c>
      <c r="BA237" s="108">
        <f t="shared" si="24"/>
        <v>0</v>
      </c>
      <c r="BB237" s="106">
        <f t="shared" ref="BB237:BJ237" si="1100">IF(S236&lt;=0,0,IF($C237&lt;=SUM($BA237:BA237),0,IF(AP237+$C237-SUM($BA237:BA237)&gt;S236+AD237,S236+AD237-AP237,$C237-SUM($BA237:BA237))))</f>
        <v>0</v>
      </c>
      <c r="BC237" s="106">
        <f t="shared" si="1100"/>
        <v>0</v>
      </c>
      <c r="BD237" s="106">
        <f t="shared" si="1100"/>
        <v>0</v>
      </c>
      <c r="BE237" s="106">
        <f t="shared" si="1100"/>
        <v>0</v>
      </c>
      <c r="BF237" s="106">
        <f t="shared" si="1100"/>
        <v>0</v>
      </c>
      <c r="BG237" s="106">
        <f t="shared" si="1100"/>
        <v>0</v>
      </c>
      <c r="BH237" s="106">
        <f t="shared" si="1100"/>
        <v>0</v>
      </c>
      <c r="BI237" s="106">
        <f t="shared" si="1100"/>
        <v>0</v>
      </c>
      <c r="BJ237" s="106">
        <f t="shared" si="1100"/>
        <v>0</v>
      </c>
    </row>
    <row r="238" ht="11.25" customHeight="1">
      <c r="A238" s="102" t="str">
        <f t="shared" si="16"/>
        <v/>
      </c>
      <c r="B238" s="103" t="str">
        <f t="shared" si="17"/>
        <v>#N/A</v>
      </c>
      <c r="C238" s="104" t="str">
        <f>IF(A238="","",IF(snowball,IF(($E$5-AY238)&lt;0,0,$E$5-AY238),0)+D238)</f>
        <v/>
      </c>
      <c r="D238" s="105"/>
      <c r="E238" s="106">
        <f t="shared" ref="E238:N238" si="1101">AO238+BA238</f>
        <v>0</v>
      </c>
      <c r="F238" s="106">
        <f t="shared" si="1101"/>
        <v>0</v>
      </c>
      <c r="G238" s="106">
        <f t="shared" si="1101"/>
        <v>0</v>
      </c>
      <c r="H238" s="106">
        <f t="shared" si="1101"/>
        <v>0</v>
      </c>
      <c r="I238" s="106">
        <f t="shared" si="1101"/>
        <v>0</v>
      </c>
      <c r="J238" s="106">
        <f t="shared" si="1101"/>
        <v>0</v>
      </c>
      <c r="K238" s="106">
        <f t="shared" si="1101"/>
        <v>0</v>
      </c>
      <c r="L238" s="106">
        <f t="shared" si="1101"/>
        <v>0</v>
      </c>
      <c r="M238" s="106">
        <f t="shared" si="1101"/>
        <v>0</v>
      </c>
      <c r="N238" s="106">
        <f t="shared" si="1101"/>
        <v>0</v>
      </c>
      <c r="P238" s="107">
        <f t="shared" si="11"/>
        <v>0</v>
      </c>
      <c r="R238" s="106">
        <f t="shared" ref="R238:AA238" si="1102">IF(E$8=0,0,ROUND(R237-(E238-AC238),2))</f>
        <v>0</v>
      </c>
      <c r="S238" s="106">
        <f t="shared" si="1102"/>
        <v>0</v>
      </c>
      <c r="T238" s="106">
        <f t="shared" si="1102"/>
        <v>0</v>
      </c>
      <c r="U238" s="106">
        <f t="shared" si="1102"/>
        <v>0</v>
      </c>
      <c r="V238" s="106">
        <f t="shared" si="1102"/>
        <v>0</v>
      </c>
      <c r="W238" s="106">
        <f t="shared" si="1102"/>
        <v>0</v>
      </c>
      <c r="X238" s="106">
        <f t="shared" si="1102"/>
        <v>0</v>
      </c>
      <c r="Y238" s="106">
        <f t="shared" si="1102"/>
        <v>0</v>
      </c>
      <c r="Z238" s="106">
        <f t="shared" si="1102"/>
        <v>0</v>
      </c>
      <c r="AA238" s="106">
        <f t="shared" si="1102"/>
        <v>0</v>
      </c>
      <c r="AC238" s="106">
        <f t="shared" ref="AC238:AL238" si="1103">ROUND(R237*E$9/12,2)</f>
        <v>0</v>
      </c>
      <c r="AD238" s="106">
        <f t="shared" si="1103"/>
        <v>0</v>
      </c>
      <c r="AE238" s="106">
        <f t="shared" si="1103"/>
        <v>0</v>
      </c>
      <c r="AF238" s="106">
        <f t="shared" si="1103"/>
        <v>0</v>
      </c>
      <c r="AG238" s="106">
        <f t="shared" si="1103"/>
        <v>0</v>
      </c>
      <c r="AH238" s="106">
        <f t="shared" si="1103"/>
        <v>0</v>
      </c>
      <c r="AI238" s="106">
        <f t="shared" si="1103"/>
        <v>0</v>
      </c>
      <c r="AJ238" s="106">
        <f t="shared" si="1103"/>
        <v>0</v>
      </c>
      <c r="AK238" s="106">
        <f t="shared" si="1103"/>
        <v>0</v>
      </c>
      <c r="AL238" s="106">
        <f t="shared" si="1103"/>
        <v>0</v>
      </c>
      <c r="AM238" s="106">
        <f t="shared" si="21"/>
        <v>0</v>
      </c>
      <c r="AO238" s="106">
        <f t="shared" ref="AO238:AX238" si="1104">IF(R237&gt;0,IF((R237+AC238)&lt;E$10,R237+AC238,E$10),0)</f>
        <v>0</v>
      </c>
      <c r="AP238" s="106">
        <f t="shared" si="1104"/>
        <v>0</v>
      </c>
      <c r="AQ238" s="106">
        <f t="shared" si="1104"/>
        <v>0</v>
      </c>
      <c r="AR238" s="106">
        <f t="shared" si="1104"/>
        <v>0</v>
      </c>
      <c r="AS238" s="106">
        <f t="shared" si="1104"/>
        <v>0</v>
      </c>
      <c r="AT238" s="106">
        <f t="shared" si="1104"/>
        <v>0</v>
      </c>
      <c r="AU238" s="106">
        <f t="shared" si="1104"/>
        <v>0</v>
      </c>
      <c r="AV238" s="106">
        <f t="shared" si="1104"/>
        <v>0</v>
      </c>
      <c r="AW238" s="106">
        <f t="shared" si="1104"/>
        <v>0</v>
      </c>
      <c r="AX238" s="106">
        <f t="shared" si="1104"/>
        <v>0</v>
      </c>
      <c r="AY238" s="106">
        <f t="shared" si="23"/>
        <v>0</v>
      </c>
      <c r="BA238" s="108">
        <f t="shared" si="24"/>
        <v>0</v>
      </c>
      <c r="BB238" s="106">
        <f t="shared" ref="BB238:BJ238" si="1105">IF(S237&lt;=0,0,IF($C238&lt;=SUM($BA238:BA238),0,IF(AP238+$C238-SUM($BA238:BA238)&gt;S237+AD238,S237+AD238-AP238,$C238-SUM($BA238:BA238))))</f>
        <v>0</v>
      </c>
      <c r="BC238" s="106">
        <f t="shared" si="1105"/>
        <v>0</v>
      </c>
      <c r="BD238" s="106">
        <f t="shared" si="1105"/>
        <v>0</v>
      </c>
      <c r="BE238" s="106">
        <f t="shared" si="1105"/>
        <v>0</v>
      </c>
      <c r="BF238" s="106">
        <f t="shared" si="1105"/>
        <v>0</v>
      </c>
      <c r="BG238" s="106">
        <f t="shared" si="1105"/>
        <v>0</v>
      </c>
      <c r="BH238" s="106">
        <f t="shared" si="1105"/>
        <v>0</v>
      </c>
      <c r="BI238" s="106">
        <f t="shared" si="1105"/>
        <v>0</v>
      </c>
      <c r="BJ238" s="106">
        <f t="shared" si="1105"/>
        <v>0</v>
      </c>
    </row>
    <row r="239" ht="11.25" customHeight="1">
      <c r="A239" s="102" t="str">
        <f t="shared" si="16"/>
        <v/>
      </c>
      <c r="B239" s="103" t="str">
        <f t="shared" si="17"/>
        <v>#N/A</v>
      </c>
      <c r="C239" s="104" t="str">
        <f>IF(A239="","",IF(snowball,IF(($E$5-AY239)&lt;0,0,$E$5-AY239),0)+D239)</f>
        <v/>
      </c>
      <c r="D239" s="105"/>
      <c r="E239" s="106">
        <f t="shared" ref="E239:N239" si="1106">AO239+BA239</f>
        <v>0</v>
      </c>
      <c r="F239" s="106">
        <f t="shared" si="1106"/>
        <v>0</v>
      </c>
      <c r="G239" s="106">
        <f t="shared" si="1106"/>
        <v>0</v>
      </c>
      <c r="H239" s="106">
        <f t="shared" si="1106"/>
        <v>0</v>
      </c>
      <c r="I239" s="106">
        <f t="shared" si="1106"/>
        <v>0</v>
      </c>
      <c r="J239" s="106">
        <f t="shared" si="1106"/>
        <v>0</v>
      </c>
      <c r="K239" s="106">
        <f t="shared" si="1106"/>
        <v>0</v>
      </c>
      <c r="L239" s="106">
        <f t="shared" si="1106"/>
        <v>0</v>
      </c>
      <c r="M239" s="106">
        <f t="shared" si="1106"/>
        <v>0</v>
      </c>
      <c r="N239" s="106">
        <f t="shared" si="1106"/>
        <v>0</v>
      </c>
      <c r="P239" s="107">
        <f t="shared" si="11"/>
        <v>0</v>
      </c>
      <c r="R239" s="106">
        <f t="shared" ref="R239:AA239" si="1107">IF(E$8=0,0,ROUND(R238-(E239-AC239),2))</f>
        <v>0</v>
      </c>
      <c r="S239" s="106">
        <f t="shared" si="1107"/>
        <v>0</v>
      </c>
      <c r="T239" s="106">
        <f t="shared" si="1107"/>
        <v>0</v>
      </c>
      <c r="U239" s="106">
        <f t="shared" si="1107"/>
        <v>0</v>
      </c>
      <c r="V239" s="106">
        <f t="shared" si="1107"/>
        <v>0</v>
      </c>
      <c r="W239" s="106">
        <f t="shared" si="1107"/>
        <v>0</v>
      </c>
      <c r="X239" s="106">
        <f t="shared" si="1107"/>
        <v>0</v>
      </c>
      <c r="Y239" s="106">
        <f t="shared" si="1107"/>
        <v>0</v>
      </c>
      <c r="Z239" s="106">
        <f t="shared" si="1107"/>
        <v>0</v>
      </c>
      <c r="AA239" s="106">
        <f t="shared" si="1107"/>
        <v>0</v>
      </c>
      <c r="AC239" s="106">
        <f t="shared" ref="AC239:AL239" si="1108">ROUND(R238*E$9/12,2)</f>
        <v>0</v>
      </c>
      <c r="AD239" s="106">
        <f t="shared" si="1108"/>
        <v>0</v>
      </c>
      <c r="AE239" s="106">
        <f t="shared" si="1108"/>
        <v>0</v>
      </c>
      <c r="AF239" s="106">
        <f t="shared" si="1108"/>
        <v>0</v>
      </c>
      <c r="AG239" s="106">
        <f t="shared" si="1108"/>
        <v>0</v>
      </c>
      <c r="AH239" s="106">
        <f t="shared" si="1108"/>
        <v>0</v>
      </c>
      <c r="AI239" s="106">
        <f t="shared" si="1108"/>
        <v>0</v>
      </c>
      <c r="AJ239" s="106">
        <f t="shared" si="1108"/>
        <v>0</v>
      </c>
      <c r="AK239" s="106">
        <f t="shared" si="1108"/>
        <v>0</v>
      </c>
      <c r="AL239" s="106">
        <f t="shared" si="1108"/>
        <v>0</v>
      </c>
      <c r="AM239" s="106">
        <f t="shared" si="21"/>
        <v>0</v>
      </c>
      <c r="AO239" s="106">
        <f t="shared" ref="AO239:AX239" si="1109">IF(R238&gt;0,IF((R238+AC239)&lt;E$10,R238+AC239,E$10),0)</f>
        <v>0</v>
      </c>
      <c r="AP239" s="106">
        <f t="shared" si="1109"/>
        <v>0</v>
      </c>
      <c r="AQ239" s="106">
        <f t="shared" si="1109"/>
        <v>0</v>
      </c>
      <c r="AR239" s="106">
        <f t="shared" si="1109"/>
        <v>0</v>
      </c>
      <c r="AS239" s="106">
        <f t="shared" si="1109"/>
        <v>0</v>
      </c>
      <c r="AT239" s="106">
        <f t="shared" si="1109"/>
        <v>0</v>
      </c>
      <c r="AU239" s="106">
        <f t="shared" si="1109"/>
        <v>0</v>
      </c>
      <c r="AV239" s="106">
        <f t="shared" si="1109"/>
        <v>0</v>
      </c>
      <c r="AW239" s="106">
        <f t="shared" si="1109"/>
        <v>0</v>
      </c>
      <c r="AX239" s="106">
        <f t="shared" si="1109"/>
        <v>0</v>
      </c>
      <c r="AY239" s="106">
        <f t="shared" si="23"/>
        <v>0</v>
      </c>
      <c r="BA239" s="108">
        <f t="shared" si="24"/>
        <v>0</v>
      </c>
      <c r="BB239" s="106">
        <f t="shared" ref="BB239:BJ239" si="1110">IF(S238&lt;=0,0,IF($C239&lt;=SUM($BA239:BA239),0,IF(AP239+$C239-SUM($BA239:BA239)&gt;S238+AD239,S238+AD239-AP239,$C239-SUM($BA239:BA239))))</f>
        <v>0</v>
      </c>
      <c r="BC239" s="106">
        <f t="shared" si="1110"/>
        <v>0</v>
      </c>
      <c r="BD239" s="106">
        <f t="shared" si="1110"/>
        <v>0</v>
      </c>
      <c r="BE239" s="106">
        <f t="shared" si="1110"/>
        <v>0</v>
      </c>
      <c r="BF239" s="106">
        <f t="shared" si="1110"/>
        <v>0</v>
      </c>
      <c r="BG239" s="106">
        <f t="shared" si="1110"/>
        <v>0</v>
      </c>
      <c r="BH239" s="106">
        <f t="shared" si="1110"/>
        <v>0</v>
      </c>
      <c r="BI239" s="106">
        <f t="shared" si="1110"/>
        <v>0</v>
      </c>
      <c r="BJ239" s="106">
        <f t="shared" si="1110"/>
        <v>0</v>
      </c>
    </row>
    <row r="240" ht="11.25" customHeight="1">
      <c r="A240" s="102" t="str">
        <f t="shared" si="16"/>
        <v/>
      </c>
      <c r="B240" s="103" t="str">
        <f t="shared" si="17"/>
        <v>#N/A</v>
      </c>
      <c r="C240" s="104" t="str">
        <f>IF(A240="","",IF(snowball,IF(($E$5-AY240)&lt;0,0,$E$5-AY240),0)+D240)</f>
        <v/>
      </c>
      <c r="D240" s="105"/>
      <c r="E240" s="106">
        <f t="shared" ref="E240:N240" si="1111">AO240+BA240</f>
        <v>0</v>
      </c>
      <c r="F240" s="106">
        <f t="shared" si="1111"/>
        <v>0</v>
      </c>
      <c r="G240" s="106">
        <f t="shared" si="1111"/>
        <v>0</v>
      </c>
      <c r="H240" s="106">
        <f t="shared" si="1111"/>
        <v>0</v>
      </c>
      <c r="I240" s="106">
        <f t="shared" si="1111"/>
        <v>0</v>
      </c>
      <c r="J240" s="106">
        <f t="shared" si="1111"/>
        <v>0</v>
      </c>
      <c r="K240" s="106">
        <f t="shared" si="1111"/>
        <v>0</v>
      </c>
      <c r="L240" s="106">
        <f t="shared" si="1111"/>
        <v>0</v>
      </c>
      <c r="M240" s="106">
        <f t="shared" si="1111"/>
        <v>0</v>
      </c>
      <c r="N240" s="106">
        <f t="shared" si="1111"/>
        <v>0</v>
      </c>
      <c r="P240" s="107">
        <f t="shared" si="11"/>
        <v>0</v>
      </c>
      <c r="R240" s="106">
        <f t="shared" ref="R240:AA240" si="1112">IF(E$8=0,0,ROUND(R239-(E240-AC240),2))</f>
        <v>0</v>
      </c>
      <c r="S240" s="106">
        <f t="shared" si="1112"/>
        <v>0</v>
      </c>
      <c r="T240" s="106">
        <f t="shared" si="1112"/>
        <v>0</v>
      </c>
      <c r="U240" s="106">
        <f t="shared" si="1112"/>
        <v>0</v>
      </c>
      <c r="V240" s="106">
        <f t="shared" si="1112"/>
        <v>0</v>
      </c>
      <c r="W240" s="106">
        <f t="shared" si="1112"/>
        <v>0</v>
      </c>
      <c r="X240" s="106">
        <f t="shared" si="1112"/>
        <v>0</v>
      </c>
      <c r="Y240" s="106">
        <f t="shared" si="1112"/>
        <v>0</v>
      </c>
      <c r="Z240" s="106">
        <f t="shared" si="1112"/>
        <v>0</v>
      </c>
      <c r="AA240" s="106">
        <f t="shared" si="1112"/>
        <v>0</v>
      </c>
      <c r="AC240" s="106">
        <f t="shared" ref="AC240:AL240" si="1113">ROUND(R239*E$9/12,2)</f>
        <v>0</v>
      </c>
      <c r="AD240" s="106">
        <f t="shared" si="1113"/>
        <v>0</v>
      </c>
      <c r="AE240" s="106">
        <f t="shared" si="1113"/>
        <v>0</v>
      </c>
      <c r="AF240" s="106">
        <f t="shared" si="1113"/>
        <v>0</v>
      </c>
      <c r="AG240" s="106">
        <f t="shared" si="1113"/>
        <v>0</v>
      </c>
      <c r="AH240" s="106">
        <f t="shared" si="1113"/>
        <v>0</v>
      </c>
      <c r="AI240" s="106">
        <f t="shared" si="1113"/>
        <v>0</v>
      </c>
      <c r="AJ240" s="106">
        <f t="shared" si="1113"/>
        <v>0</v>
      </c>
      <c r="AK240" s="106">
        <f t="shared" si="1113"/>
        <v>0</v>
      </c>
      <c r="AL240" s="106">
        <f t="shared" si="1113"/>
        <v>0</v>
      </c>
      <c r="AM240" s="106">
        <f t="shared" si="21"/>
        <v>0</v>
      </c>
      <c r="AO240" s="106">
        <f t="shared" ref="AO240:AX240" si="1114">IF(R239&gt;0,IF((R239+AC240)&lt;E$10,R239+AC240,E$10),0)</f>
        <v>0</v>
      </c>
      <c r="AP240" s="106">
        <f t="shared" si="1114"/>
        <v>0</v>
      </c>
      <c r="AQ240" s="106">
        <f t="shared" si="1114"/>
        <v>0</v>
      </c>
      <c r="AR240" s="106">
        <f t="shared" si="1114"/>
        <v>0</v>
      </c>
      <c r="AS240" s="106">
        <f t="shared" si="1114"/>
        <v>0</v>
      </c>
      <c r="AT240" s="106">
        <f t="shared" si="1114"/>
        <v>0</v>
      </c>
      <c r="AU240" s="106">
        <f t="shared" si="1114"/>
        <v>0</v>
      </c>
      <c r="AV240" s="106">
        <f t="shared" si="1114"/>
        <v>0</v>
      </c>
      <c r="AW240" s="106">
        <f t="shared" si="1114"/>
        <v>0</v>
      </c>
      <c r="AX240" s="106">
        <f t="shared" si="1114"/>
        <v>0</v>
      </c>
      <c r="AY240" s="106">
        <f t="shared" si="23"/>
        <v>0</v>
      </c>
      <c r="BA240" s="108">
        <f t="shared" si="24"/>
        <v>0</v>
      </c>
      <c r="BB240" s="106">
        <f t="shared" ref="BB240:BJ240" si="1115">IF(S239&lt;=0,0,IF($C240&lt;=SUM($BA240:BA240),0,IF(AP240+$C240-SUM($BA240:BA240)&gt;S239+AD240,S239+AD240-AP240,$C240-SUM($BA240:BA240))))</f>
        <v>0</v>
      </c>
      <c r="BC240" s="106">
        <f t="shared" si="1115"/>
        <v>0</v>
      </c>
      <c r="BD240" s="106">
        <f t="shared" si="1115"/>
        <v>0</v>
      </c>
      <c r="BE240" s="106">
        <f t="shared" si="1115"/>
        <v>0</v>
      </c>
      <c r="BF240" s="106">
        <f t="shared" si="1115"/>
        <v>0</v>
      </c>
      <c r="BG240" s="106">
        <f t="shared" si="1115"/>
        <v>0</v>
      </c>
      <c r="BH240" s="106">
        <f t="shared" si="1115"/>
        <v>0</v>
      </c>
      <c r="BI240" s="106">
        <f t="shared" si="1115"/>
        <v>0</v>
      </c>
      <c r="BJ240" s="106">
        <f t="shared" si="1115"/>
        <v>0</v>
      </c>
    </row>
    <row r="241" ht="11.25" customHeight="1">
      <c r="A241" s="102" t="str">
        <f t="shared" si="16"/>
        <v/>
      </c>
      <c r="B241" s="103" t="str">
        <f t="shared" si="17"/>
        <v>#N/A</v>
      </c>
      <c r="C241" s="104" t="str">
        <f>IF(A241="","",IF(snowball,IF(($E$5-AY241)&lt;0,0,$E$5-AY241),0)+D241)</f>
        <v/>
      </c>
      <c r="D241" s="105"/>
      <c r="E241" s="106">
        <f t="shared" ref="E241:N241" si="1116">AO241+BA241</f>
        <v>0</v>
      </c>
      <c r="F241" s="106">
        <f t="shared" si="1116"/>
        <v>0</v>
      </c>
      <c r="G241" s="106">
        <f t="shared" si="1116"/>
        <v>0</v>
      </c>
      <c r="H241" s="106">
        <f t="shared" si="1116"/>
        <v>0</v>
      </c>
      <c r="I241" s="106">
        <f t="shared" si="1116"/>
        <v>0</v>
      </c>
      <c r="J241" s="106">
        <f t="shared" si="1116"/>
        <v>0</v>
      </c>
      <c r="K241" s="106">
        <f t="shared" si="1116"/>
        <v>0</v>
      </c>
      <c r="L241" s="106">
        <f t="shared" si="1116"/>
        <v>0</v>
      </c>
      <c r="M241" s="106">
        <f t="shared" si="1116"/>
        <v>0</v>
      </c>
      <c r="N241" s="106">
        <f t="shared" si="1116"/>
        <v>0</v>
      </c>
      <c r="P241" s="107">
        <f t="shared" si="11"/>
        <v>0</v>
      </c>
      <c r="R241" s="106">
        <f t="shared" ref="R241:AA241" si="1117">IF(E$8=0,0,ROUND(R240-(E241-AC241),2))</f>
        <v>0</v>
      </c>
      <c r="S241" s="106">
        <f t="shared" si="1117"/>
        <v>0</v>
      </c>
      <c r="T241" s="106">
        <f t="shared" si="1117"/>
        <v>0</v>
      </c>
      <c r="U241" s="106">
        <f t="shared" si="1117"/>
        <v>0</v>
      </c>
      <c r="V241" s="106">
        <f t="shared" si="1117"/>
        <v>0</v>
      </c>
      <c r="W241" s="106">
        <f t="shared" si="1117"/>
        <v>0</v>
      </c>
      <c r="X241" s="106">
        <f t="shared" si="1117"/>
        <v>0</v>
      </c>
      <c r="Y241" s="106">
        <f t="shared" si="1117"/>
        <v>0</v>
      </c>
      <c r="Z241" s="106">
        <f t="shared" si="1117"/>
        <v>0</v>
      </c>
      <c r="AA241" s="106">
        <f t="shared" si="1117"/>
        <v>0</v>
      </c>
      <c r="AC241" s="106">
        <f t="shared" ref="AC241:AL241" si="1118">ROUND(R240*E$9/12,2)</f>
        <v>0</v>
      </c>
      <c r="AD241" s="106">
        <f t="shared" si="1118"/>
        <v>0</v>
      </c>
      <c r="AE241" s="106">
        <f t="shared" si="1118"/>
        <v>0</v>
      </c>
      <c r="AF241" s="106">
        <f t="shared" si="1118"/>
        <v>0</v>
      </c>
      <c r="AG241" s="106">
        <f t="shared" si="1118"/>
        <v>0</v>
      </c>
      <c r="AH241" s="106">
        <f t="shared" si="1118"/>
        <v>0</v>
      </c>
      <c r="AI241" s="106">
        <f t="shared" si="1118"/>
        <v>0</v>
      </c>
      <c r="AJ241" s="106">
        <f t="shared" si="1118"/>
        <v>0</v>
      </c>
      <c r="AK241" s="106">
        <f t="shared" si="1118"/>
        <v>0</v>
      </c>
      <c r="AL241" s="106">
        <f t="shared" si="1118"/>
        <v>0</v>
      </c>
      <c r="AM241" s="106">
        <f t="shared" si="21"/>
        <v>0</v>
      </c>
      <c r="AO241" s="106">
        <f t="shared" ref="AO241:AX241" si="1119">IF(R240&gt;0,IF((R240+AC241)&lt;E$10,R240+AC241,E$10),0)</f>
        <v>0</v>
      </c>
      <c r="AP241" s="106">
        <f t="shared" si="1119"/>
        <v>0</v>
      </c>
      <c r="AQ241" s="106">
        <f t="shared" si="1119"/>
        <v>0</v>
      </c>
      <c r="AR241" s="106">
        <f t="shared" si="1119"/>
        <v>0</v>
      </c>
      <c r="AS241" s="106">
        <f t="shared" si="1119"/>
        <v>0</v>
      </c>
      <c r="AT241" s="106">
        <f t="shared" si="1119"/>
        <v>0</v>
      </c>
      <c r="AU241" s="106">
        <f t="shared" si="1119"/>
        <v>0</v>
      </c>
      <c r="AV241" s="106">
        <f t="shared" si="1119"/>
        <v>0</v>
      </c>
      <c r="AW241" s="106">
        <f t="shared" si="1119"/>
        <v>0</v>
      </c>
      <c r="AX241" s="106">
        <f t="shared" si="1119"/>
        <v>0</v>
      </c>
      <c r="AY241" s="106">
        <f t="shared" si="23"/>
        <v>0</v>
      </c>
      <c r="BA241" s="108">
        <f t="shared" si="24"/>
        <v>0</v>
      </c>
      <c r="BB241" s="106">
        <f t="shared" ref="BB241:BJ241" si="1120">IF(S240&lt;=0,0,IF($C241&lt;=SUM($BA241:BA241),0,IF(AP241+$C241-SUM($BA241:BA241)&gt;S240+AD241,S240+AD241-AP241,$C241-SUM($BA241:BA241))))</f>
        <v>0</v>
      </c>
      <c r="BC241" s="106">
        <f t="shared" si="1120"/>
        <v>0</v>
      </c>
      <c r="BD241" s="106">
        <f t="shared" si="1120"/>
        <v>0</v>
      </c>
      <c r="BE241" s="106">
        <f t="shared" si="1120"/>
        <v>0</v>
      </c>
      <c r="BF241" s="106">
        <f t="shared" si="1120"/>
        <v>0</v>
      </c>
      <c r="BG241" s="106">
        <f t="shared" si="1120"/>
        <v>0</v>
      </c>
      <c r="BH241" s="106">
        <f t="shared" si="1120"/>
        <v>0</v>
      </c>
      <c r="BI241" s="106">
        <f t="shared" si="1120"/>
        <v>0</v>
      </c>
      <c r="BJ241" s="106">
        <f t="shared" si="1120"/>
        <v>0</v>
      </c>
    </row>
    <row r="242" ht="11.25" customHeight="1">
      <c r="A242" s="102" t="str">
        <f t="shared" si="16"/>
        <v/>
      </c>
      <c r="B242" s="103" t="str">
        <f t="shared" si="17"/>
        <v>#N/A</v>
      </c>
      <c r="C242" s="104" t="str">
        <f>IF(A242="","",IF(snowball,IF(($E$5-AY242)&lt;0,0,$E$5-AY242),0)+D242)</f>
        <v/>
      </c>
      <c r="D242" s="105"/>
      <c r="E242" s="106">
        <f t="shared" ref="E242:N242" si="1121">AO242+BA242</f>
        <v>0</v>
      </c>
      <c r="F242" s="106">
        <f t="shared" si="1121"/>
        <v>0</v>
      </c>
      <c r="G242" s="106">
        <f t="shared" si="1121"/>
        <v>0</v>
      </c>
      <c r="H242" s="106">
        <f t="shared" si="1121"/>
        <v>0</v>
      </c>
      <c r="I242" s="106">
        <f t="shared" si="1121"/>
        <v>0</v>
      </c>
      <c r="J242" s="106">
        <f t="shared" si="1121"/>
        <v>0</v>
      </c>
      <c r="K242" s="106">
        <f t="shared" si="1121"/>
        <v>0</v>
      </c>
      <c r="L242" s="106">
        <f t="shared" si="1121"/>
        <v>0</v>
      </c>
      <c r="M242" s="106">
        <f t="shared" si="1121"/>
        <v>0</v>
      </c>
      <c r="N242" s="106">
        <f t="shared" si="1121"/>
        <v>0</v>
      </c>
      <c r="P242" s="107">
        <f t="shared" si="11"/>
        <v>0</v>
      </c>
      <c r="R242" s="106">
        <f t="shared" ref="R242:AA242" si="1122">IF(E$8=0,0,ROUND(R241-(E242-AC242),2))</f>
        <v>0</v>
      </c>
      <c r="S242" s="106">
        <f t="shared" si="1122"/>
        <v>0</v>
      </c>
      <c r="T242" s="106">
        <f t="shared" si="1122"/>
        <v>0</v>
      </c>
      <c r="U242" s="106">
        <f t="shared" si="1122"/>
        <v>0</v>
      </c>
      <c r="V242" s="106">
        <f t="shared" si="1122"/>
        <v>0</v>
      </c>
      <c r="W242" s="106">
        <f t="shared" si="1122"/>
        <v>0</v>
      </c>
      <c r="X242" s="106">
        <f t="shared" si="1122"/>
        <v>0</v>
      </c>
      <c r="Y242" s="106">
        <f t="shared" si="1122"/>
        <v>0</v>
      </c>
      <c r="Z242" s="106">
        <f t="shared" si="1122"/>
        <v>0</v>
      </c>
      <c r="AA242" s="106">
        <f t="shared" si="1122"/>
        <v>0</v>
      </c>
      <c r="AC242" s="106">
        <f t="shared" ref="AC242:AL242" si="1123">ROUND(R241*E$9/12,2)</f>
        <v>0</v>
      </c>
      <c r="AD242" s="106">
        <f t="shared" si="1123"/>
        <v>0</v>
      </c>
      <c r="AE242" s="106">
        <f t="shared" si="1123"/>
        <v>0</v>
      </c>
      <c r="AF242" s="106">
        <f t="shared" si="1123"/>
        <v>0</v>
      </c>
      <c r="AG242" s="106">
        <f t="shared" si="1123"/>
        <v>0</v>
      </c>
      <c r="AH242" s="106">
        <f t="shared" si="1123"/>
        <v>0</v>
      </c>
      <c r="AI242" s="106">
        <f t="shared" si="1123"/>
        <v>0</v>
      </c>
      <c r="AJ242" s="106">
        <f t="shared" si="1123"/>
        <v>0</v>
      </c>
      <c r="AK242" s="106">
        <f t="shared" si="1123"/>
        <v>0</v>
      </c>
      <c r="AL242" s="106">
        <f t="shared" si="1123"/>
        <v>0</v>
      </c>
      <c r="AM242" s="106">
        <f t="shared" si="21"/>
        <v>0</v>
      </c>
      <c r="AO242" s="106">
        <f t="shared" ref="AO242:AX242" si="1124">IF(R241&gt;0,IF((R241+AC242)&lt;E$10,R241+AC242,E$10),0)</f>
        <v>0</v>
      </c>
      <c r="AP242" s="106">
        <f t="shared" si="1124"/>
        <v>0</v>
      </c>
      <c r="AQ242" s="106">
        <f t="shared" si="1124"/>
        <v>0</v>
      </c>
      <c r="AR242" s="106">
        <f t="shared" si="1124"/>
        <v>0</v>
      </c>
      <c r="AS242" s="106">
        <f t="shared" si="1124"/>
        <v>0</v>
      </c>
      <c r="AT242" s="106">
        <f t="shared" si="1124"/>
        <v>0</v>
      </c>
      <c r="AU242" s="106">
        <f t="shared" si="1124"/>
        <v>0</v>
      </c>
      <c r="AV242" s="106">
        <f t="shared" si="1124"/>
        <v>0</v>
      </c>
      <c r="AW242" s="106">
        <f t="shared" si="1124"/>
        <v>0</v>
      </c>
      <c r="AX242" s="106">
        <f t="shared" si="1124"/>
        <v>0</v>
      </c>
      <c r="AY242" s="106">
        <f t="shared" si="23"/>
        <v>0</v>
      </c>
      <c r="BA242" s="108">
        <f t="shared" si="24"/>
        <v>0</v>
      </c>
      <c r="BB242" s="106">
        <f t="shared" ref="BB242:BJ242" si="1125">IF(S241&lt;=0,0,IF($C242&lt;=SUM($BA242:BA242),0,IF(AP242+$C242-SUM($BA242:BA242)&gt;S241+AD242,S241+AD242-AP242,$C242-SUM($BA242:BA242))))</f>
        <v>0</v>
      </c>
      <c r="BC242" s="106">
        <f t="shared" si="1125"/>
        <v>0</v>
      </c>
      <c r="BD242" s="106">
        <f t="shared" si="1125"/>
        <v>0</v>
      </c>
      <c r="BE242" s="106">
        <f t="shared" si="1125"/>
        <v>0</v>
      </c>
      <c r="BF242" s="106">
        <f t="shared" si="1125"/>
        <v>0</v>
      </c>
      <c r="BG242" s="106">
        <f t="shared" si="1125"/>
        <v>0</v>
      </c>
      <c r="BH242" s="106">
        <f t="shared" si="1125"/>
        <v>0</v>
      </c>
      <c r="BI242" s="106">
        <f t="shared" si="1125"/>
        <v>0</v>
      </c>
      <c r="BJ242" s="106">
        <f t="shared" si="1125"/>
        <v>0</v>
      </c>
    </row>
    <row r="243" ht="11.25" customHeight="1">
      <c r="A243" s="102" t="str">
        <f t="shared" si="16"/>
        <v/>
      </c>
      <c r="B243" s="103" t="str">
        <f t="shared" si="17"/>
        <v>#N/A</v>
      </c>
      <c r="C243" s="104" t="str">
        <f>IF(A243="","",IF(snowball,IF(($E$5-AY243)&lt;0,0,$E$5-AY243),0)+D243)</f>
        <v/>
      </c>
      <c r="D243" s="105"/>
      <c r="E243" s="106">
        <f t="shared" ref="E243:N243" si="1126">AO243+BA243</f>
        <v>0</v>
      </c>
      <c r="F243" s="106">
        <f t="shared" si="1126"/>
        <v>0</v>
      </c>
      <c r="G243" s="106">
        <f t="shared" si="1126"/>
        <v>0</v>
      </c>
      <c r="H243" s="106">
        <f t="shared" si="1126"/>
        <v>0</v>
      </c>
      <c r="I243" s="106">
        <f t="shared" si="1126"/>
        <v>0</v>
      </c>
      <c r="J243" s="106">
        <f t="shared" si="1126"/>
        <v>0</v>
      </c>
      <c r="K243" s="106">
        <f t="shared" si="1126"/>
        <v>0</v>
      </c>
      <c r="L243" s="106">
        <f t="shared" si="1126"/>
        <v>0</v>
      </c>
      <c r="M243" s="106">
        <f t="shared" si="1126"/>
        <v>0</v>
      </c>
      <c r="N243" s="106">
        <f t="shared" si="1126"/>
        <v>0</v>
      </c>
      <c r="P243" s="107">
        <f t="shared" si="11"/>
        <v>0</v>
      </c>
      <c r="R243" s="106">
        <f t="shared" ref="R243:AA243" si="1127">IF(E$8=0,0,ROUND(R242-(E243-AC243),2))</f>
        <v>0</v>
      </c>
      <c r="S243" s="106">
        <f t="shared" si="1127"/>
        <v>0</v>
      </c>
      <c r="T243" s="106">
        <f t="shared" si="1127"/>
        <v>0</v>
      </c>
      <c r="U243" s="106">
        <f t="shared" si="1127"/>
        <v>0</v>
      </c>
      <c r="V243" s="106">
        <f t="shared" si="1127"/>
        <v>0</v>
      </c>
      <c r="W243" s="106">
        <f t="shared" si="1127"/>
        <v>0</v>
      </c>
      <c r="X243" s="106">
        <f t="shared" si="1127"/>
        <v>0</v>
      </c>
      <c r="Y243" s="106">
        <f t="shared" si="1127"/>
        <v>0</v>
      </c>
      <c r="Z243" s="106">
        <f t="shared" si="1127"/>
        <v>0</v>
      </c>
      <c r="AA243" s="106">
        <f t="shared" si="1127"/>
        <v>0</v>
      </c>
      <c r="AC243" s="106">
        <f t="shared" ref="AC243:AL243" si="1128">ROUND(R242*E$9/12,2)</f>
        <v>0</v>
      </c>
      <c r="AD243" s="106">
        <f t="shared" si="1128"/>
        <v>0</v>
      </c>
      <c r="AE243" s="106">
        <f t="shared" si="1128"/>
        <v>0</v>
      </c>
      <c r="AF243" s="106">
        <f t="shared" si="1128"/>
        <v>0</v>
      </c>
      <c r="AG243" s="106">
        <f t="shared" si="1128"/>
        <v>0</v>
      </c>
      <c r="AH243" s="106">
        <f t="shared" si="1128"/>
        <v>0</v>
      </c>
      <c r="AI243" s="106">
        <f t="shared" si="1128"/>
        <v>0</v>
      </c>
      <c r="AJ243" s="106">
        <f t="shared" si="1128"/>
        <v>0</v>
      </c>
      <c r="AK243" s="106">
        <f t="shared" si="1128"/>
        <v>0</v>
      </c>
      <c r="AL243" s="106">
        <f t="shared" si="1128"/>
        <v>0</v>
      </c>
      <c r="AM243" s="106">
        <f t="shared" si="21"/>
        <v>0</v>
      </c>
      <c r="AO243" s="106">
        <f t="shared" ref="AO243:AX243" si="1129">IF(R242&gt;0,IF((R242+AC243)&lt;E$10,R242+AC243,E$10),0)</f>
        <v>0</v>
      </c>
      <c r="AP243" s="106">
        <f t="shared" si="1129"/>
        <v>0</v>
      </c>
      <c r="AQ243" s="106">
        <f t="shared" si="1129"/>
        <v>0</v>
      </c>
      <c r="AR243" s="106">
        <f t="shared" si="1129"/>
        <v>0</v>
      </c>
      <c r="AS243" s="106">
        <f t="shared" si="1129"/>
        <v>0</v>
      </c>
      <c r="AT243" s="106">
        <f t="shared" si="1129"/>
        <v>0</v>
      </c>
      <c r="AU243" s="106">
        <f t="shared" si="1129"/>
        <v>0</v>
      </c>
      <c r="AV243" s="106">
        <f t="shared" si="1129"/>
        <v>0</v>
      </c>
      <c r="AW243" s="106">
        <f t="shared" si="1129"/>
        <v>0</v>
      </c>
      <c r="AX243" s="106">
        <f t="shared" si="1129"/>
        <v>0</v>
      </c>
      <c r="AY243" s="106">
        <f t="shared" si="23"/>
        <v>0</v>
      </c>
      <c r="BA243" s="108">
        <f t="shared" si="24"/>
        <v>0</v>
      </c>
      <c r="BB243" s="106">
        <f t="shared" ref="BB243:BJ243" si="1130">IF(S242&lt;=0,0,IF($C243&lt;=SUM($BA243:BA243),0,IF(AP243+$C243-SUM($BA243:BA243)&gt;S242+AD243,S242+AD243-AP243,$C243-SUM($BA243:BA243))))</f>
        <v>0</v>
      </c>
      <c r="BC243" s="106">
        <f t="shared" si="1130"/>
        <v>0</v>
      </c>
      <c r="BD243" s="106">
        <f t="shared" si="1130"/>
        <v>0</v>
      </c>
      <c r="BE243" s="106">
        <f t="shared" si="1130"/>
        <v>0</v>
      </c>
      <c r="BF243" s="106">
        <f t="shared" si="1130"/>
        <v>0</v>
      </c>
      <c r="BG243" s="106">
        <f t="shared" si="1130"/>
        <v>0</v>
      </c>
      <c r="BH243" s="106">
        <f t="shared" si="1130"/>
        <v>0</v>
      </c>
      <c r="BI243" s="106">
        <f t="shared" si="1130"/>
        <v>0</v>
      </c>
      <c r="BJ243" s="106">
        <f t="shared" si="1130"/>
        <v>0</v>
      </c>
    </row>
    <row r="244" ht="11.25" customHeight="1">
      <c r="A244" s="102" t="str">
        <f t="shared" si="16"/>
        <v/>
      </c>
      <c r="B244" s="103" t="str">
        <f t="shared" si="17"/>
        <v>#N/A</v>
      </c>
      <c r="C244" s="104" t="str">
        <f>IF(A244="","",IF(snowball,IF(($E$5-AY244)&lt;0,0,$E$5-AY244),0)+D244)</f>
        <v/>
      </c>
      <c r="D244" s="105"/>
      <c r="E244" s="106">
        <f t="shared" ref="E244:N244" si="1131">AO244+BA244</f>
        <v>0</v>
      </c>
      <c r="F244" s="106">
        <f t="shared" si="1131"/>
        <v>0</v>
      </c>
      <c r="G244" s="106">
        <f t="shared" si="1131"/>
        <v>0</v>
      </c>
      <c r="H244" s="106">
        <f t="shared" si="1131"/>
        <v>0</v>
      </c>
      <c r="I244" s="106">
        <f t="shared" si="1131"/>
        <v>0</v>
      </c>
      <c r="J244" s="106">
        <f t="shared" si="1131"/>
        <v>0</v>
      </c>
      <c r="K244" s="106">
        <f t="shared" si="1131"/>
        <v>0</v>
      </c>
      <c r="L244" s="106">
        <f t="shared" si="1131"/>
        <v>0</v>
      </c>
      <c r="M244" s="106">
        <f t="shared" si="1131"/>
        <v>0</v>
      </c>
      <c r="N244" s="106">
        <f t="shared" si="1131"/>
        <v>0</v>
      </c>
      <c r="P244" s="107">
        <f t="shared" si="11"/>
        <v>0</v>
      </c>
      <c r="R244" s="106">
        <f t="shared" ref="R244:AA244" si="1132">IF(E$8=0,0,ROUND(R243-(E244-AC244),2))</f>
        <v>0</v>
      </c>
      <c r="S244" s="106">
        <f t="shared" si="1132"/>
        <v>0</v>
      </c>
      <c r="T244" s="106">
        <f t="shared" si="1132"/>
        <v>0</v>
      </c>
      <c r="U244" s="106">
        <f t="shared" si="1132"/>
        <v>0</v>
      </c>
      <c r="V244" s="106">
        <f t="shared" si="1132"/>
        <v>0</v>
      </c>
      <c r="W244" s="106">
        <f t="shared" si="1132"/>
        <v>0</v>
      </c>
      <c r="X244" s="106">
        <f t="shared" si="1132"/>
        <v>0</v>
      </c>
      <c r="Y244" s="106">
        <f t="shared" si="1132"/>
        <v>0</v>
      </c>
      <c r="Z244" s="106">
        <f t="shared" si="1132"/>
        <v>0</v>
      </c>
      <c r="AA244" s="106">
        <f t="shared" si="1132"/>
        <v>0</v>
      </c>
      <c r="AC244" s="106">
        <f t="shared" ref="AC244:AL244" si="1133">ROUND(R243*E$9/12,2)</f>
        <v>0</v>
      </c>
      <c r="AD244" s="106">
        <f t="shared" si="1133"/>
        <v>0</v>
      </c>
      <c r="AE244" s="106">
        <f t="shared" si="1133"/>
        <v>0</v>
      </c>
      <c r="AF244" s="106">
        <f t="shared" si="1133"/>
        <v>0</v>
      </c>
      <c r="AG244" s="106">
        <f t="shared" si="1133"/>
        <v>0</v>
      </c>
      <c r="AH244" s="106">
        <f t="shared" si="1133"/>
        <v>0</v>
      </c>
      <c r="AI244" s="106">
        <f t="shared" si="1133"/>
        <v>0</v>
      </c>
      <c r="AJ244" s="106">
        <f t="shared" si="1133"/>
        <v>0</v>
      </c>
      <c r="AK244" s="106">
        <f t="shared" si="1133"/>
        <v>0</v>
      </c>
      <c r="AL244" s="106">
        <f t="shared" si="1133"/>
        <v>0</v>
      </c>
      <c r="AM244" s="106">
        <f t="shared" si="21"/>
        <v>0</v>
      </c>
      <c r="AO244" s="106">
        <f t="shared" ref="AO244:AX244" si="1134">IF(R243&gt;0,IF((R243+AC244)&lt;E$10,R243+AC244,E$10),0)</f>
        <v>0</v>
      </c>
      <c r="AP244" s="106">
        <f t="shared" si="1134"/>
        <v>0</v>
      </c>
      <c r="AQ244" s="106">
        <f t="shared" si="1134"/>
        <v>0</v>
      </c>
      <c r="AR244" s="106">
        <f t="shared" si="1134"/>
        <v>0</v>
      </c>
      <c r="AS244" s="106">
        <f t="shared" si="1134"/>
        <v>0</v>
      </c>
      <c r="AT244" s="106">
        <f t="shared" si="1134"/>
        <v>0</v>
      </c>
      <c r="AU244" s="106">
        <f t="shared" si="1134"/>
        <v>0</v>
      </c>
      <c r="AV244" s="106">
        <f t="shared" si="1134"/>
        <v>0</v>
      </c>
      <c r="AW244" s="106">
        <f t="shared" si="1134"/>
        <v>0</v>
      </c>
      <c r="AX244" s="106">
        <f t="shared" si="1134"/>
        <v>0</v>
      </c>
      <c r="AY244" s="106">
        <f t="shared" si="23"/>
        <v>0</v>
      </c>
      <c r="BA244" s="108">
        <f t="shared" si="24"/>
        <v>0</v>
      </c>
      <c r="BB244" s="106">
        <f t="shared" ref="BB244:BJ244" si="1135">IF(S243&lt;=0,0,IF($C244&lt;=SUM($BA244:BA244),0,IF(AP244+$C244-SUM($BA244:BA244)&gt;S243+AD244,S243+AD244-AP244,$C244-SUM($BA244:BA244))))</f>
        <v>0</v>
      </c>
      <c r="BC244" s="106">
        <f t="shared" si="1135"/>
        <v>0</v>
      </c>
      <c r="BD244" s="106">
        <f t="shared" si="1135"/>
        <v>0</v>
      </c>
      <c r="BE244" s="106">
        <f t="shared" si="1135"/>
        <v>0</v>
      </c>
      <c r="BF244" s="106">
        <f t="shared" si="1135"/>
        <v>0</v>
      </c>
      <c r="BG244" s="106">
        <f t="shared" si="1135"/>
        <v>0</v>
      </c>
      <c r="BH244" s="106">
        <f t="shared" si="1135"/>
        <v>0</v>
      </c>
      <c r="BI244" s="106">
        <f t="shared" si="1135"/>
        <v>0</v>
      </c>
      <c r="BJ244" s="106">
        <f t="shared" si="1135"/>
        <v>0</v>
      </c>
    </row>
    <row r="245" ht="11.25" customHeight="1">
      <c r="A245" s="102" t="str">
        <f t="shared" si="16"/>
        <v/>
      </c>
      <c r="B245" s="103" t="str">
        <f t="shared" si="17"/>
        <v>#N/A</v>
      </c>
      <c r="C245" s="104" t="str">
        <f>IF(A245="","",IF(snowball,IF(($E$5-AY245)&lt;0,0,$E$5-AY245),0)+D245)</f>
        <v/>
      </c>
      <c r="D245" s="105"/>
      <c r="E245" s="106">
        <f t="shared" ref="E245:N245" si="1136">AO245+BA245</f>
        <v>0</v>
      </c>
      <c r="F245" s="106">
        <f t="shared" si="1136"/>
        <v>0</v>
      </c>
      <c r="G245" s="106">
        <f t="shared" si="1136"/>
        <v>0</v>
      </c>
      <c r="H245" s="106">
        <f t="shared" si="1136"/>
        <v>0</v>
      </c>
      <c r="I245" s="106">
        <f t="shared" si="1136"/>
        <v>0</v>
      </c>
      <c r="J245" s="106">
        <f t="shared" si="1136"/>
        <v>0</v>
      </c>
      <c r="K245" s="106">
        <f t="shared" si="1136"/>
        <v>0</v>
      </c>
      <c r="L245" s="106">
        <f t="shared" si="1136"/>
        <v>0</v>
      </c>
      <c r="M245" s="106">
        <f t="shared" si="1136"/>
        <v>0</v>
      </c>
      <c r="N245" s="106">
        <f t="shared" si="1136"/>
        <v>0</v>
      </c>
      <c r="P245" s="107">
        <f t="shared" si="11"/>
        <v>0</v>
      </c>
      <c r="R245" s="106">
        <f t="shared" ref="R245:AA245" si="1137">IF(E$8=0,0,ROUND(R244-(E245-AC245),2))</f>
        <v>0</v>
      </c>
      <c r="S245" s="106">
        <f t="shared" si="1137"/>
        <v>0</v>
      </c>
      <c r="T245" s="106">
        <f t="shared" si="1137"/>
        <v>0</v>
      </c>
      <c r="U245" s="106">
        <f t="shared" si="1137"/>
        <v>0</v>
      </c>
      <c r="V245" s="106">
        <f t="shared" si="1137"/>
        <v>0</v>
      </c>
      <c r="W245" s="106">
        <f t="shared" si="1137"/>
        <v>0</v>
      </c>
      <c r="X245" s="106">
        <f t="shared" si="1137"/>
        <v>0</v>
      </c>
      <c r="Y245" s="106">
        <f t="shared" si="1137"/>
        <v>0</v>
      </c>
      <c r="Z245" s="106">
        <f t="shared" si="1137"/>
        <v>0</v>
      </c>
      <c r="AA245" s="106">
        <f t="shared" si="1137"/>
        <v>0</v>
      </c>
      <c r="AC245" s="106">
        <f t="shared" ref="AC245:AL245" si="1138">ROUND(R244*E$9/12,2)</f>
        <v>0</v>
      </c>
      <c r="AD245" s="106">
        <f t="shared" si="1138"/>
        <v>0</v>
      </c>
      <c r="AE245" s="106">
        <f t="shared" si="1138"/>
        <v>0</v>
      </c>
      <c r="AF245" s="106">
        <f t="shared" si="1138"/>
        <v>0</v>
      </c>
      <c r="AG245" s="106">
        <f t="shared" si="1138"/>
        <v>0</v>
      </c>
      <c r="AH245" s="106">
        <f t="shared" si="1138"/>
        <v>0</v>
      </c>
      <c r="AI245" s="106">
        <f t="shared" si="1138"/>
        <v>0</v>
      </c>
      <c r="AJ245" s="106">
        <f t="shared" si="1138"/>
        <v>0</v>
      </c>
      <c r="AK245" s="106">
        <f t="shared" si="1138"/>
        <v>0</v>
      </c>
      <c r="AL245" s="106">
        <f t="shared" si="1138"/>
        <v>0</v>
      </c>
      <c r="AM245" s="106">
        <f t="shared" si="21"/>
        <v>0</v>
      </c>
      <c r="AO245" s="106">
        <f t="shared" ref="AO245:AX245" si="1139">IF(R244&gt;0,IF((R244+AC245)&lt;E$10,R244+AC245,E$10),0)</f>
        <v>0</v>
      </c>
      <c r="AP245" s="106">
        <f t="shared" si="1139"/>
        <v>0</v>
      </c>
      <c r="AQ245" s="106">
        <f t="shared" si="1139"/>
        <v>0</v>
      </c>
      <c r="AR245" s="106">
        <f t="shared" si="1139"/>
        <v>0</v>
      </c>
      <c r="AS245" s="106">
        <f t="shared" si="1139"/>
        <v>0</v>
      </c>
      <c r="AT245" s="106">
        <f t="shared" si="1139"/>
        <v>0</v>
      </c>
      <c r="AU245" s="106">
        <f t="shared" si="1139"/>
        <v>0</v>
      </c>
      <c r="AV245" s="106">
        <f t="shared" si="1139"/>
        <v>0</v>
      </c>
      <c r="AW245" s="106">
        <f t="shared" si="1139"/>
        <v>0</v>
      </c>
      <c r="AX245" s="106">
        <f t="shared" si="1139"/>
        <v>0</v>
      </c>
      <c r="AY245" s="106">
        <f t="shared" si="23"/>
        <v>0</v>
      </c>
      <c r="BA245" s="108">
        <f t="shared" si="24"/>
        <v>0</v>
      </c>
      <c r="BB245" s="106">
        <f t="shared" ref="BB245:BJ245" si="1140">IF(S244&lt;=0,0,IF($C245&lt;=SUM($BA245:BA245),0,IF(AP245+$C245-SUM($BA245:BA245)&gt;S244+AD245,S244+AD245-AP245,$C245-SUM($BA245:BA245))))</f>
        <v>0</v>
      </c>
      <c r="BC245" s="106">
        <f t="shared" si="1140"/>
        <v>0</v>
      </c>
      <c r="BD245" s="106">
        <f t="shared" si="1140"/>
        <v>0</v>
      </c>
      <c r="BE245" s="106">
        <f t="shared" si="1140"/>
        <v>0</v>
      </c>
      <c r="BF245" s="106">
        <f t="shared" si="1140"/>
        <v>0</v>
      </c>
      <c r="BG245" s="106">
        <f t="shared" si="1140"/>
        <v>0</v>
      </c>
      <c r="BH245" s="106">
        <f t="shared" si="1140"/>
        <v>0</v>
      </c>
      <c r="BI245" s="106">
        <f t="shared" si="1140"/>
        <v>0</v>
      </c>
      <c r="BJ245" s="106">
        <f t="shared" si="1140"/>
        <v>0</v>
      </c>
    </row>
    <row r="246" ht="11.25" customHeight="1">
      <c r="A246" s="102" t="str">
        <f t="shared" si="16"/>
        <v/>
      </c>
      <c r="B246" s="103" t="str">
        <f t="shared" si="17"/>
        <v>#N/A</v>
      </c>
      <c r="C246" s="104" t="str">
        <f>IF(A246="","",IF(snowball,IF(($E$5-AY246)&lt;0,0,$E$5-AY246),0)+D246)</f>
        <v/>
      </c>
      <c r="D246" s="105"/>
      <c r="E246" s="106">
        <f t="shared" ref="E246:N246" si="1141">AO246+BA246</f>
        <v>0</v>
      </c>
      <c r="F246" s="106">
        <f t="shared" si="1141"/>
        <v>0</v>
      </c>
      <c r="G246" s="106">
        <f t="shared" si="1141"/>
        <v>0</v>
      </c>
      <c r="H246" s="106">
        <f t="shared" si="1141"/>
        <v>0</v>
      </c>
      <c r="I246" s="106">
        <f t="shared" si="1141"/>
        <v>0</v>
      </c>
      <c r="J246" s="106">
        <f t="shared" si="1141"/>
        <v>0</v>
      </c>
      <c r="K246" s="106">
        <f t="shared" si="1141"/>
        <v>0</v>
      </c>
      <c r="L246" s="106">
        <f t="shared" si="1141"/>
        <v>0</v>
      </c>
      <c r="M246" s="106">
        <f t="shared" si="1141"/>
        <v>0</v>
      </c>
      <c r="N246" s="106">
        <f t="shared" si="1141"/>
        <v>0</v>
      </c>
      <c r="P246" s="107">
        <f t="shared" si="11"/>
        <v>0</v>
      </c>
      <c r="R246" s="106">
        <f t="shared" ref="R246:AA246" si="1142">IF(E$8=0,0,ROUND(R245-(E246-AC246),2))</f>
        <v>0</v>
      </c>
      <c r="S246" s="106">
        <f t="shared" si="1142"/>
        <v>0</v>
      </c>
      <c r="T246" s="106">
        <f t="shared" si="1142"/>
        <v>0</v>
      </c>
      <c r="U246" s="106">
        <f t="shared" si="1142"/>
        <v>0</v>
      </c>
      <c r="V246" s="106">
        <f t="shared" si="1142"/>
        <v>0</v>
      </c>
      <c r="W246" s="106">
        <f t="shared" si="1142"/>
        <v>0</v>
      </c>
      <c r="X246" s="106">
        <f t="shared" si="1142"/>
        <v>0</v>
      </c>
      <c r="Y246" s="106">
        <f t="shared" si="1142"/>
        <v>0</v>
      </c>
      <c r="Z246" s="106">
        <f t="shared" si="1142"/>
        <v>0</v>
      </c>
      <c r="AA246" s="106">
        <f t="shared" si="1142"/>
        <v>0</v>
      </c>
      <c r="AC246" s="106">
        <f t="shared" ref="AC246:AL246" si="1143">ROUND(R245*E$9/12,2)</f>
        <v>0</v>
      </c>
      <c r="AD246" s="106">
        <f t="shared" si="1143"/>
        <v>0</v>
      </c>
      <c r="AE246" s="106">
        <f t="shared" si="1143"/>
        <v>0</v>
      </c>
      <c r="AF246" s="106">
        <f t="shared" si="1143"/>
        <v>0</v>
      </c>
      <c r="AG246" s="106">
        <f t="shared" si="1143"/>
        <v>0</v>
      </c>
      <c r="AH246" s="106">
        <f t="shared" si="1143"/>
        <v>0</v>
      </c>
      <c r="AI246" s="106">
        <f t="shared" si="1143"/>
        <v>0</v>
      </c>
      <c r="AJ246" s="106">
        <f t="shared" si="1143"/>
        <v>0</v>
      </c>
      <c r="AK246" s="106">
        <f t="shared" si="1143"/>
        <v>0</v>
      </c>
      <c r="AL246" s="106">
        <f t="shared" si="1143"/>
        <v>0</v>
      </c>
      <c r="AM246" s="106">
        <f t="shared" si="21"/>
        <v>0</v>
      </c>
      <c r="AO246" s="106">
        <f t="shared" ref="AO246:AX246" si="1144">IF(R245&gt;0,IF((R245+AC246)&lt;E$10,R245+AC246,E$10),0)</f>
        <v>0</v>
      </c>
      <c r="AP246" s="106">
        <f t="shared" si="1144"/>
        <v>0</v>
      </c>
      <c r="AQ246" s="106">
        <f t="shared" si="1144"/>
        <v>0</v>
      </c>
      <c r="AR246" s="106">
        <f t="shared" si="1144"/>
        <v>0</v>
      </c>
      <c r="AS246" s="106">
        <f t="shared" si="1144"/>
        <v>0</v>
      </c>
      <c r="AT246" s="106">
        <f t="shared" si="1144"/>
        <v>0</v>
      </c>
      <c r="AU246" s="106">
        <f t="shared" si="1144"/>
        <v>0</v>
      </c>
      <c r="AV246" s="106">
        <f t="shared" si="1144"/>
        <v>0</v>
      </c>
      <c r="AW246" s="106">
        <f t="shared" si="1144"/>
        <v>0</v>
      </c>
      <c r="AX246" s="106">
        <f t="shared" si="1144"/>
        <v>0</v>
      </c>
      <c r="AY246" s="106">
        <f t="shared" si="23"/>
        <v>0</v>
      </c>
      <c r="BA246" s="108">
        <f t="shared" si="24"/>
        <v>0</v>
      </c>
      <c r="BB246" s="106">
        <f t="shared" ref="BB246:BJ246" si="1145">IF(S245&lt;=0,0,IF($C246&lt;=SUM($BA246:BA246),0,IF(AP246+$C246-SUM($BA246:BA246)&gt;S245+AD246,S245+AD246-AP246,$C246-SUM($BA246:BA246))))</f>
        <v>0</v>
      </c>
      <c r="BC246" s="106">
        <f t="shared" si="1145"/>
        <v>0</v>
      </c>
      <c r="BD246" s="106">
        <f t="shared" si="1145"/>
        <v>0</v>
      </c>
      <c r="BE246" s="106">
        <f t="shared" si="1145"/>
        <v>0</v>
      </c>
      <c r="BF246" s="106">
        <f t="shared" si="1145"/>
        <v>0</v>
      </c>
      <c r="BG246" s="106">
        <f t="shared" si="1145"/>
        <v>0</v>
      </c>
      <c r="BH246" s="106">
        <f t="shared" si="1145"/>
        <v>0</v>
      </c>
      <c r="BI246" s="106">
        <f t="shared" si="1145"/>
        <v>0</v>
      </c>
      <c r="BJ246" s="106">
        <f t="shared" si="1145"/>
        <v>0</v>
      </c>
    </row>
    <row r="247" ht="11.25" customHeight="1">
      <c r="A247" s="102" t="str">
        <f t="shared" si="16"/>
        <v/>
      </c>
      <c r="B247" s="103" t="str">
        <f t="shared" si="17"/>
        <v>#N/A</v>
      </c>
      <c r="C247" s="104" t="str">
        <f>IF(A247="","",IF(snowball,IF(($E$5-AY247)&lt;0,0,$E$5-AY247),0)+D247)</f>
        <v/>
      </c>
      <c r="D247" s="105"/>
      <c r="E247" s="106">
        <f t="shared" ref="E247:N247" si="1146">AO247+BA247</f>
        <v>0</v>
      </c>
      <c r="F247" s="106">
        <f t="shared" si="1146"/>
        <v>0</v>
      </c>
      <c r="G247" s="106">
        <f t="shared" si="1146"/>
        <v>0</v>
      </c>
      <c r="H247" s="106">
        <f t="shared" si="1146"/>
        <v>0</v>
      </c>
      <c r="I247" s="106">
        <f t="shared" si="1146"/>
        <v>0</v>
      </c>
      <c r="J247" s="106">
        <f t="shared" si="1146"/>
        <v>0</v>
      </c>
      <c r="K247" s="106">
        <f t="shared" si="1146"/>
        <v>0</v>
      </c>
      <c r="L247" s="106">
        <f t="shared" si="1146"/>
        <v>0</v>
      </c>
      <c r="M247" s="106">
        <f t="shared" si="1146"/>
        <v>0</v>
      </c>
      <c r="N247" s="106">
        <f t="shared" si="1146"/>
        <v>0</v>
      </c>
      <c r="P247" s="107">
        <f t="shared" si="11"/>
        <v>0</v>
      </c>
      <c r="R247" s="106">
        <f t="shared" ref="R247:AA247" si="1147">IF(E$8=0,0,ROUND(R246-(E247-AC247),2))</f>
        <v>0</v>
      </c>
      <c r="S247" s="106">
        <f t="shared" si="1147"/>
        <v>0</v>
      </c>
      <c r="T247" s="106">
        <f t="shared" si="1147"/>
        <v>0</v>
      </c>
      <c r="U247" s="106">
        <f t="shared" si="1147"/>
        <v>0</v>
      </c>
      <c r="V247" s="106">
        <f t="shared" si="1147"/>
        <v>0</v>
      </c>
      <c r="W247" s="106">
        <f t="shared" si="1147"/>
        <v>0</v>
      </c>
      <c r="X247" s="106">
        <f t="shared" si="1147"/>
        <v>0</v>
      </c>
      <c r="Y247" s="106">
        <f t="shared" si="1147"/>
        <v>0</v>
      </c>
      <c r="Z247" s="106">
        <f t="shared" si="1147"/>
        <v>0</v>
      </c>
      <c r="AA247" s="106">
        <f t="shared" si="1147"/>
        <v>0</v>
      </c>
      <c r="AC247" s="106">
        <f t="shared" ref="AC247:AL247" si="1148">ROUND(R246*E$9/12,2)</f>
        <v>0</v>
      </c>
      <c r="AD247" s="106">
        <f t="shared" si="1148"/>
        <v>0</v>
      </c>
      <c r="AE247" s="106">
        <f t="shared" si="1148"/>
        <v>0</v>
      </c>
      <c r="AF247" s="106">
        <f t="shared" si="1148"/>
        <v>0</v>
      </c>
      <c r="AG247" s="106">
        <f t="shared" si="1148"/>
        <v>0</v>
      </c>
      <c r="AH247" s="106">
        <f t="shared" si="1148"/>
        <v>0</v>
      </c>
      <c r="AI247" s="106">
        <f t="shared" si="1148"/>
        <v>0</v>
      </c>
      <c r="AJ247" s="106">
        <f t="shared" si="1148"/>
        <v>0</v>
      </c>
      <c r="AK247" s="106">
        <f t="shared" si="1148"/>
        <v>0</v>
      </c>
      <c r="AL247" s="106">
        <f t="shared" si="1148"/>
        <v>0</v>
      </c>
      <c r="AM247" s="106">
        <f t="shared" si="21"/>
        <v>0</v>
      </c>
      <c r="AO247" s="106">
        <f t="shared" ref="AO247:AX247" si="1149">IF(R246&gt;0,IF((R246+AC247)&lt;E$10,R246+AC247,E$10),0)</f>
        <v>0</v>
      </c>
      <c r="AP247" s="106">
        <f t="shared" si="1149"/>
        <v>0</v>
      </c>
      <c r="AQ247" s="106">
        <f t="shared" si="1149"/>
        <v>0</v>
      </c>
      <c r="AR247" s="106">
        <f t="shared" si="1149"/>
        <v>0</v>
      </c>
      <c r="AS247" s="106">
        <f t="shared" si="1149"/>
        <v>0</v>
      </c>
      <c r="AT247" s="106">
        <f t="shared" si="1149"/>
        <v>0</v>
      </c>
      <c r="AU247" s="106">
        <f t="shared" si="1149"/>
        <v>0</v>
      </c>
      <c r="AV247" s="106">
        <f t="shared" si="1149"/>
        <v>0</v>
      </c>
      <c r="AW247" s="106">
        <f t="shared" si="1149"/>
        <v>0</v>
      </c>
      <c r="AX247" s="106">
        <f t="shared" si="1149"/>
        <v>0</v>
      </c>
      <c r="AY247" s="106">
        <f t="shared" si="23"/>
        <v>0</v>
      </c>
      <c r="BA247" s="108">
        <f t="shared" si="24"/>
        <v>0</v>
      </c>
      <c r="BB247" s="106">
        <f t="shared" ref="BB247:BJ247" si="1150">IF(S246&lt;=0,0,IF($C247&lt;=SUM($BA247:BA247),0,IF(AP247+$C247-SUM($BA247:BA247)&gt;S246+AD247,S246+AD247-AP247,$C247-SUM($BA247:BA247))))</f>
        <v>0</v>
      </c>
      <c r="BC247" s="106">
        <f t="shared" si="1150"/>
        <v>0</v>
      </c>
      <c r="BD247" s="106">
        <f t="shared" si="1150"/>
        <v>0</v>
      </c>
      <c r="BE247" s="106">
        <f t="shared" si="1150"/>
        <v>0</v>
      </c>
      <c r="BF247" s="106">
        <f t="shared" si="1150"/>
        <v>0</v>
      </c>
      <c r="BG247" s="106">
        <f t="shared" si="1150"/>
        <v>0</v>
      </c>
      <c r="BH247" s="106">
        <f t="shared" si="1150"/>
        <v>0</v>
      </c>
      <c r="BI247" s="106">
        <f t="shared" si="1150"/>
        <v>0</v>
      </c>
      <c r="BJ247" s="106">
        <f t="shared" si="1150"/>
        <v>0</v>
      </c>
    </row>
    <row r="248" ht="11.25" customHeight="1">
      <c r="A248" s="102" t="str">
        <f t="shared" si="16"/>
        <v/>
      </c>
      <c r="B248" s="103" t="str">
        <f t="shared" si="17"/>
        <v>#N/A</v>
      </c>
      <c r="C248" s="104" t="str">
        <f>IF(A248="","",IF(snowball,IF(($E$5-AY248)&lt;0,0,$E$5-AY248),0)+D248)</f>
        <v/>
      </c>
      <c r="D248" s="105"/>
      <c r="E248" s="106">
        <f t="shared" ref="E248:N248" si="1151">AO248+BA248</f>
        <v>0</v>
      </c>
      <c r="F248" s="106">
        <f t="shared" si="1151"/>
        <v>0</v>
      </c>
      <c r="G248" s="106">
        <f t="shared" si="1151"/>
        <v>0</v>
      </c>
      <c r="H248" s="106">
        <f t="shared" si="1151"/>
        <v>0</v>
      </c>
      <c r="I248" s="106">
        <f t="shared" si="1151"/>
        <v>0</v>
      </c>
      <c r="J248" s="106">
        <f t="shared" si="1151"/>
        <v>0</v>
      </c>
      <c r="K248" s="106">
        <f t="shared" si="1151"/>
        <v>0</v>
      </c>
      <c r="L248" s="106">
        <f t="shared" si="1151"/>
        <v>0</v>
      </c>
      <c r="M248" s="106">
        <f t="shared" si="1151"/>
        <v>0</v>
      </c>
      <c r="N248" s="106">
        <f t="shared" si="1151"/>
        <v>0</v>
      </c>
      <c r="P248" s="107">
        <f t="shared" si="11"/>
        <v>0</v>
      </c>
      <c r="R248" s="106">
        <f t="shared" ref="R248:AA248" si="1152">IF(E$8=0,0,ROUND(R247-(E248-AC248),2))</f>
        <v>0</v>
      </c>
      <c r="S248" s="106">
        <f t="shared" si="1152"/>
        <v>0</v>
      </c>
      <c r="T248" s="106">
        <f t="shared" si="1152"/>
        <v>0</v>
      </c>
      <c r="U248" s="106">
        <f t="shared" si="1152"/>
        <v>0</v>
      </c>
      <c r="V248" s="106">
        <f t="shared" si="1152"/>
        <v>0</v>
      </c>
      <c r="W248" s="106">
        <f t="shared" si="1152"/>
        <v>0</v>
      </c>
      <c r="X248" s="106">
        <f t="shared" si="1152"/>
        <v>0</v>
      </c>
      <c r="Y248" s="106">
        <f t="shared" si="1152"/>
        <v>0</v>
      </c>
      <c r="Z248" s="106">
        <f t="shared" si="1152"/>
        <v>0</v>
      </c>
      <c r="AA248" s="106">
        <f t="shared" si="1152"/>
        <v>0</v>
      </c>
      <c r="AC248" s="106">
        <f t="shared" ref="AC248:AL248" si="1153">ROUND(R247*E$9/12,2)</f>
        <v>0</v>
      </c>
      <c r="AD248" s="106">
        <f t="shared" si="1153"/>
        <v>0</v>
      </c>
      <c r="AE248" s="106">
        <f t="shared" si="1153"/>
        <v>0</v>
      </c>
      <c r="AF248" s="106">
        <f t="shared" si="1153"/>
        <v>0</v>
      </c>
      <c r="AG248" s="106">
        <f t="shared" si="1153"/>
        <v>0</v>
      </c>
      <c r="AH248" s="106">
        <f t="shared" si="1153"/>
        <v>0</v>
      </c>
      <c r="AI248" s="106">
        <f t="shared" si="1153"/>
        <v>0</v>
      </c>
      <c r="AJ248" s="106">
        <f t="shared" si="1153"/>
        <v>0</v>
      </c>
      <c r="AK248" s="106">
        <f t="shared" si="1153"/>
        <v>0</v>
      </c>
      <c r="AL248" s="106">
        <f t="shared" si="1153"/>
        <v>0</v>
      </c>
      <c r="AM248" s="106">
        <f t="shared" si="21"/>
        <v>0</v>
      </c>
      <c r="AO248" s="106">
        <f t="shared" ref="AO248:AX248" si="1154">IF(R247&gt;0,IF((R247+AC248)&lt;E$10,R247+AC248,E$10),0)</f>
        <v>0</v>
      </c>
      <c r="AP248" s="106">
        <f t="shared" si="1154"/>
        <v>0</v>
      </c>
      <c r="AQ248" s="106">
        <f t="shared" si="1154"/>
        <v>0</v>
      </c>
      <c r="AR248" s="106">
        <f t="shared" si="1154"/>
        <v>0</v>
      </c>
      <c r="AS248" s="106">
        <f t="shared" si="1154"/>
        <v>0</v>
      </c>
      <c r="AT248" s="106">
        <f t="shared" si="1154"/>
        <v>0</v>
      </c>
      <c r="AU248" s="106">
        <f t="shared" si="1154"/>
        <v>0</v>
      </c>
      <c r="AV248" s="106">
        <f t="shared" si="1154"/>
        <v>0</v>
      </c>
      <c r="AW248" s="106">
        <f t="shared" si="1154"/>
        <v>0</v>
      </c>
      <c r="AX248" s="106">
        <f t="shared" si="1154"/>
        <v>0</v>
      </c>
      <c r="AY248" s="106">
        <f t="shared" si="23"/>
        <v>0</v>
      </c>
      <c r="BA248" s="108">
        <f t="shared" si="24"/>
        <v>0</v>
      </c>
      <c r="BB248" s="106">
        <f t="shared" ref="BB248:BJ248" si="1155">IF(S247&lt;=0,0,IF($C248&lt;=SUM($BA248:BA248),0,IF(AP248+$C248-SUM($BA248:BA248)&gt;S247+AD248,S247+AD248-AP248,$C248-SUM($BA248:BA248))))</f>
        <v>0</v>
      </c>
      <c r="BC248" s="106">
        <f t="shared" si="1155"/>
        <v>0</v>
      </c>
      <c r="BD248" s="106">
        <f t="shared" si="1155"/>
        <v>0</v>
      </c>
      <c r="BE248" s="106">
        <f t="shared" si="1155"/>
        <v>0</v>
      </c>
      <c r="BF248" s="106">
        <f t="shared" si="1155"/>
        <v>0</v>
      </c>
      <c r="BG248" s="106">
        <f t="shared" si="1155"/>
        <v>0</v>
      </c>
      <c r="BH248" s="106">
        <f t="shared" si="1155"/>
        <v>0</v>
      </c>
      <c r="BI248" s="106">
        <f t="shared" si="1155"/>
        <v>0</v>
      </c>
      <c r="BJ248" s="106">
        <f t="shared" si="1155"/>
        <v>0</v>
      </c>
    </row>
    <row r="249" ht="11.25" customHeight="1">
      <c r="A249" s="102" t="str">
        <f t="shared" si="16"/>
        <v/>
      </c>
      <c r="B249" s="103" t="str">
        <f t="shared" si="17"/>
        <v>#N/A</v>
      </c>
      <c r="C249" s="104" t="str">
        <f>IF(A249="","",IF(snowball,IF(($E$5-AY249)&lt;0,0,$E$5-AY249),0)+D249)</f>
        <v/>
      </c>
      <c r="D249" s="105"/>
      <c r="E249" s="106">
        <f t="shared" ref="E249:N249" si="1156">AO249+BA249</f>
        <v>0</v>
      </c>
      <c r="F249" s="106">
        <f t="shared" si="1156"/>
        <v>0</v>
      </c>
      <c r="G249" s="106">
        <f t="shared" si="1156"/>
        <v>0</v>
      </c>
      <c r="H249" s="106">
        <f t="shared" si="1156"/>
        <v>0</v>
      </c>
      <c r="I249" s="106">
        <f t="shared" si="1156"/>
        <v>0</v>
      </c>
      <c r="J249" s="106">
        <f t="shared" si="1156"/>
        <v>0</v>
      </c>
      <c r="K249" s="106">
        <f t="shared" si="1156"/>
        <v>0</v>
      </c>
      <c r="L249" s="106">
        <f t="shared" si="1156"/>
        <v>0</v>
      </c>
      <c r="M249" s="106">
        <f t="shared" si="1156"/>
        <v>0</v>
      </c>
      <c r="N249" s="106">
        <f t="shared" si="1156"/>
        <v>0</v>
      </c>
      <c r="P249" s="107">
        <f t="shared" si="11"/>
        <v>0</v>
      </c>
      <c r="R249" s="106">
        <f t="shared" ref="R249:AA249" si="1157">IF(E$8=0,0,ROUND(R248-(E249-AC249),2))</f>
        <v>0</v>
      </c>
      <c r="S249" s="106">
        <f t="shared" si="1157"/>
        <v>0</v>
      </c>
      <c r="T249" s="106">
        <f t="shared" si="1157"/>
        <v>0</v>
      </c>
      <c r="U249" s="106">
        <f t="shared" si="1157"/>
        <v>0</v>
      </c>
      <c r="V249" s="106">
        <f t="shared" si="1157"/>
        <v>0</v>
      </c>
      <c r="W249" s="106">
        <f t="shared" si="1157"/>
        <v>0</v>
      </c>
      <c r="X249" s="106">
        <f t="shared" si="1157"/>
        <v>0</v>
      </c>
      <c r="Y249" s="106">
        <f t="shared" si="1157"/>
        <v>0</v>
      </c>
      <c r="Z249" s="106">
        <f t="shared" si="1157"/>
        <v>0</v>
      </c>
      <c r="AA249" s="106">
        <f t="shared" si="1157"/>
        <v>0</v>
      </c>
      <c r="AC249" s="106">
        <f t="shared" ref="AC249:AL249" si="1158">ROUND(R248*E$9/12,2)</f>
        <v>0</v>
      </c>
      <c r="AD249" s="106">
        <f t="shared" si="1158"/>
        <v>0</v>
      </c>
      <c r="AE249" s="106">
        <f t="shared" si="1158"/>
        <v>0</v>
      </c>
      <c r="AF249" s="106">
        <f t="shared" si="1158"/>
        <v>0</v>
      </c>
      <c r="AG249" s="106">
        <f t="shared" si="1158"/>
        <v>0</v>
      </c>
      <c r="AH249" s="106">
        <f t="shared" si="1158"/>
        <v>0</v>
      </c>
      <c r="AI249" s="106">
        <f t="shared" si="1158"/>
        <v>0</v>
      </c>
      <c r="AJ249" s="106">
        <f t="shared" si="1158"/>
        <v>0</v>
      </c>
      <c r="AK249" s="106">
        <f t="shared" si="1158"/>
        <v>0</v>
      </c>
      <c r="AL249" s="106">
        <f t="shared" si="1158"/>
        <v>0</v>
      </c>
      <c r="AM249" s="106">
        <f t="shared" si="21"/>
        <v>0</v>
      </c>
      <c r="AO249" s="106">
        <f t="shared" ref="AO249:AX249" si="1159">IF(R248&gt;0,IF((R248+AC249)&lt;E$10,R248+AC249,E$10),0)</f>
        <v>0</v>
      </c>
      <c r="AP249" s="106">
        <f t="shared" si="1159"/>
        <v>0</v>
      </c>
      <c r="AQ249" s="106">
        <f t="shared" si="1159"/>
        <v>0</v>
      </c>
      <c r="AR249" s="106">
        <f t="shared" si="1159"/>
        <v>0</v>
      </c>
      <c r="AS249" s="106">
        <f t="shared" si="1159"/>
        <v>0</v>
      </c>
      <c r="AT249" s="106">
        <f t="shared" si="1159"/>
        <v>0</v>
      </c>
      <c r="AU249" s="106">
        <f t="shared" si="1159"/>
        <v>0</v>
      </c>
      <c r="AV249" s="106">
        <f t="shared" si="1159"/>
        <v>0</v>
      </c>
      <c r="AW249" s="106">
        <f t="shared" si="1159"/>
        <v>0</v>
      </c>
      <c r="AX249" s="106">
        <f t="shared" si="1159"/>
        <v>0</v>
      </c>
      <c r="AY249" s="106">
        <f t="shared" si="23"/>
        <v>0</v>
      </c>
      <c r="BA249" s="108">
        <f t="shared" si="24"/>
        <v>0</v>
      </c>
      <c r="BB249" s="106">
        <f t="shared" ref="BB249:BJ249" si="1160">IF(S248&lt;=0,0,IF($C249&lt;=SUM($BA249:BA249),0,IF(AP249+$C249-SUM($BA249:BA249)&gt;S248+AD249,S248+AD249-AP249,$C249-SUM($BA249:BA249))))</f>
        <v>0</v>
      </c>
      <c r="BC249" s="106">
        <f t="shared" si="1160"/>
        <v>0</v>
      </c>
      <c r="BD249" s="106">
        <f t="shared" si="1160"/>
        <v>0</v>
      </c>
      <c r="BE249" s="106">
        <f t="shared" si="1160"/>
        <v>0</v>
      </c>
      <c r="BF249" s="106">
        <f t="shared" si="1160"/>
        <v>0</v>
      </c>
      <c r="BG249" s="106">
        <f t="shared" si="1160"/>
        <v>0</v>
      </c>
      <c r="BH249" s="106">
        <f t="shared" si="1160"/>
        <v>0</v>
      </c>
      <c r="BI249" s="106">
        <f t="shared" si="1160"/>
        <v>0</v>
      </c>
      <c r="BJ249" s="106">
        <f t="shared" si="1160"/>
        <v>0</v>
      </c>
    </row>
    <row r="250" ht="11.25" customHeight="1">
      <c r="A250" s="102" t="str">
        <f t="shared" si="16"/>
        <v/>
      </c>
      <c r="B250" s="103" t="str">
        <f t="shared" si="17"/>
        <v>#N/A</v>
      </c>
      <c r="C250" s="104" t="str">
        <f>IF(A250="","",IF(snowball,IF(($E$5-AY250)&lt;0,0,$E$5-AY250),0)+D250)</f>
        <v/>
      </c>
      <c r="D250" s="105"/>
      <c r="E250" s="106">
        <f t="shared" ref="E250:N250" si="1161">AO250+BA250</f>
        <v>0</v>
      </c>
      <c r="F250" s="106">
        <f t="shared" si="1161"/>
        <v>0</v>
      </c>
      <c r="G250" s="106">
        <f t="shared" si="1161"/>
        <v>0</v>
      </c>
      <c r="H250" s="106">
        <f t="shared" si="1161"/>
        <v>0</v>
      </c>
      <c r="I250" s="106">
        <f t="shared" si="1161"/>
        <v>0</v>
      </c>
      <c r="J250" s="106">
        <f t="shared" si="1161"/>
        <v>0</v>
      </c>
      <c r="K250" s="106">
        <f t="shared" si="1161"/>
        <v>0</v>
      </c>
      <c r="L250" s="106">
        <f t="shared" si="1161"/>
        <v>0</v>
      </c>
      <c r="M250" s="106">
        <f t="shared" si="1161"/>
        <v>0</v>
      </c>
      <c r="N250" s="106">
        <f t="shared" si="1161"/>
        <v>0</v>
      </c>
      <c r="P250" s="107">
        <f t="shared" si="11"/>
        <v>0</v>
      </c>
      <c r="R250" s="106">
        <f t="shared" ref="R250:AA250" si="1162">IF(E$8=0,0,ROUND(R249-(E250-AC250),2))</f>
        <v>0</v>
      </c>
      <c r="S250" s="106">
        <f t="shared" si="1162"/>
        <v>0</v>
      </c>
      <c r="T250" s="106">
        <f t="shared" si="1162"/>
        <v>0</v>
      </c>
      <c r="U250" s="106">
        <f t="shared" si="1162"/>
        <v>0</v>
      </c>
      <c r="V250" s="106">
        <f t="shared" si="1162"/>
        <v>0</v>
      </c>
      <c r="W250" s="106">
        <f t="shared" si="1162"/>
        <v>0</v>
      </c>
      <c r="X250" s="106">
        <f t="shared" si="1162"/>
        <v>0</v>
      </c>
      <c r="Y250" s="106">
        <f t="shared" si="1162"/>
        <v>0</v>
      </c>
      <c r="Z250" s="106">
        <f t="shared" si="1162"/>
        <v>0</v>
      </c>
      <c r="AA250" s="106">
        <f t="shared" si="1162"/>
        <v>0</v>
      </c>
      <c r="AC250" s="106">
        <f t="shared" ref="AC250:AL250" si="1163">ROUND(R249*E$9/12,2)</f>
        <v>0</v>
      </c>
      <c r="AD250" s="106">
        <f t="shared" si="1163"/>
        <v>0</v>
      </c>
      <c r="AE250" s="106">
        <f t="shared" si="1163"/>
        <v>0</v>
      </c>
      <c r="AF250" s="106">
        <f t="shared" si="1163"/>
        <v>0</v>
      </c>
      <c r="AG250" s="106">
        <f t="shared" si="1163"/>
        <v>0</v>
      </c>
      <c r="AH250" s="106">
        <f t="shared" si="1163"/>
        <v>0</v>
      </c>
      <c r="AI250" s="106">
        <f t="shared" si="1163"/>
        <v>0</v>
      </c>
      <c r="AJ250" s="106">
        <f t="shared" si="1163"/>
        <v>0</v>
      </c>
      <c r="AK250" s="106">
        <f t="shared" si="1163"/>
        <v>0</v>
      </c>
      <c r="AL250" s="106">
        <f t="shared" si="1163"/>
        <v>0</v>
      </c>
      <c r="AM250" s="106">
        <f t="shared" si="21"/>
        <v>0</v>
      </c>
      <c r="AO250" s="106">
        <f t="shared" ref="AO250:AX250" si="1164">IF(R249&gt;0,IF((R249+AC250)&lt;E$10,R249+AC250,E$10),0)</f>
        <v>0</v>
      </c>
      <c r="AP250" s="106">
        <f t="shared" si="1164"/>
        <v>0</v>
      </c>
      <c r="AQ250" s="106">
        <f t="shared" si="1164"/>
        <v>0</v>
      </c>
      <c r="AR250" s="106">
        <f t="shared" si="1164"/>
        <v>0</v>
      </c>
      <c r="AS250" s="106">
        <f t="shared" si="1164"/>
        <v>0</v>
      </c>
      <c r="AT250" s="106">
        <f t="shared" si="1164"/>
        <v>0</v>
      </c>
      <c r="AU250" s="106">
        <f t="shared" si="1164"/>
        <v>0</v>
      </c>
      <c r="AV250" s="106">
        <f t="shared" si="1164"/>
        <v>0</v>
      </c>
      <c r="AW250" s="106">
        <f t="shared" si="1164"/>
        <v>0</v>
      </c>
      <c r="AX250" s="106">
        <f t="shared" si="1164"/>
        <v>0</v>
      </c>
      <c r="AY250" s="106">
        <f t="shared" si="23"/>
        <v>0</v>
      </c>
      <c r="BA250" s="108">
        <f t="shared" si="24"/>
        <v>0</v>
      </c>
      <c r="BB250" s="106">
        <f t="shared" ref="BB250:BJ250" si="1165">IF(S249&lt;=0,0,IF($C250&lt;=SUM($BA250:BA250),0,IF(AP250+$C250-SUM($BA250:BA250)&gt;S249+AD250,S249+AD250-AP250,$C250-SUM($BA250:BA250))))</f>
        <v>0</v>
      </c>
      <c r="BC250" s="106">
        <f t="shared" si="1165"/>
        <v>0</v>
      </c>
      <c r="BD250" s="106">
        <f t="shared" si="1165"/>
        <v>0</v>
      </c>
      <c r="BE250" s="106">
        <f t="shared" si="1165"/>
        <v>0</v>
      </c>
      <c r="BF250" s="106">
        <f t="shared" si="1165"/>
        <v>0</v>
      </c>
      <c r="BG250" s="106">
        <f t="shared" si="1165"/>
        <v>0</v>
      </c>
      <c r="BH250" s="106">
        <f t="shared" si="1165"/>
        <v>0</v>
      </c>
      <c r="BI250" s="106">
        <f t="shared" si="1165"/>
        <v>0</v>
      </c>
      <c r="BJ250" s="106">
        <f t="shared" si="1165"/>
        <v>0</v>
      </c>
    </row>
    <row r="251" ht="11.25" customHeight="1">
      <c r="A251" s="102" t="str">
        <f t="shared" si="16"/>
        <v/>
      </c>
      <c r="B251" s="103" t="str">
        <f t="shared" si="17"/>
        <v>#N/A</v>
      </c>
      <c r="C251" s="104" t="str">
        <f>IF(A251="","",IF(snowball,IF(($E$5-AY251)&lt;0,0,$E$5-AY251),0)+D251)</f>
        <v/>
      </c>
      <c r="D251" s="105"/>
      <c r="E251" s="106">
        <f t="shared" ref="E251:N251" si="1166">AO251+BA251</f>
        <v>0</v>
      </c>
      <c r="F251" s="106">
        <f t="shared" si="1166"/>
        <v>0</v>
      </c>
      <c r="G251" s="106">
        <f t="shared" si="1166"/>
        <v>0</v>
      </c>
      <c r="H251" s="106">
        <f t="shared" si="1166"/>
        <v>0</v>
      </c>
      <c r="I251" s="106">
        <f t="shared" si="1166"/>
        <v>0</v>
      </c>
      <c r="J251" s="106">
        <f t="shared" si="1166"/>
        <v>0</v>
      </c>
      <c r="K251" s="106">
        <f t="shared" si="1166"/>
        <v>0</v>
      </c>
      <c r="L251" s="106">
        <f t="shared" si="1166"/>
        <v>0</v>
      </c>
      <c r="M251" s="106">
        <f t="shared" si="1166"/>
        <v>0</v>
      </c>
      <c r="N251" s="106">
        <f t="shared" si="1166"/>
        <v>0</v>
      </c>
      <c r="P251" s="107">
        <f t="shared" si="11"/>
        <v>0</v>
      </c>
      <c r="R251" s="106">
        <f t="shared" ref="R251:AA251" si="1167">IF(E$8=0,0,ROUND(R250-(E251-AC251),2))</f>
        <v>0</v>
      </c>
      <c r="S251" s="106">
        <f t="shared" si="1167"/>
        <v>0</v>
      </c>
      <c r="T251" s="106">
        <f t="shared" si="1167"/>
        <v>0</v>
      </c>
      <c r="U251" s="106">
        <f t="shared" si="1167"/>
        <v>0</v>
      </c>
      <c r="V251" s="106">
        <f t="shared" si="1167"/>
        <v>0</v>
      </c>
      <c r="W251" s="106">
        <f t="shared" si="1167"/>
        <v>0</v>
      </c>
      <c r="X251" s="106">
        <f t="shared" si="1167"/>
        <v>0</v>
      </c>
      <c r="Y251" s="106">
        <f t="shared" si="1167"/>
        <v>0</v>
      </c>
      <c r="Z251" s="106">
        <f t="shared" si="1167"/>
        <v>0</v>
      </c>
      <c r="AA251" s="106">
        <f t="shared" si="1167"/>
        <v>0</v>
      </c>
      <c r="AC251" s="106">
        <f t="shared" ref="AC251:AL251" si="1168">ROUND(R250*E$9/12,2)</f>
        <v>0</v>
      </c>
      <c r="AD251" s="106">
        <f t="shared" si="1168"/>
        <v>0</v>
      </c>
      <c r="AE251" s="106">
        <f t="shared" si="1168"/>
        <v>0</v>
      </c>
      <c r="AF251" s="106">
        <f t="shared" si="1168"/>
        <v>0</v>
      </c>
      <c r="AG251" s="106">
        <f t="shared" si="1168"/>
        <v>0</v>
      </c>
      <c r="AH251" s="106">
        <f t="shared" si="1168"/>
        <v>0</v>
      </c>
      <c r="AI251" s="106">
        <f t="shared" si="1168"/>
        <v>0</v>
      </c>
      <c r="AJ251" s="106">
        <f t="shared" si="1168"/>
        <v>0</v>
      </c>
      <c r="AK251" s="106">
        <f t="shared" si="1168"/>
        <v>0</v>
      </c>
      <c r="AL251" s="106">
        <f t="shared" si="1168"/>
        <v>0</v>
      </c>
      <c r="AM251" s="106">
        <f t="shared" si="21"/>
        <v>0</v>
      </c>
      <c r="AO251" s="106">
        <f t="shared" ref="AO251:AX251" si="1169">IF(R250&gt;0,IF((R250+AC251)&lt;E$10,R250+AC251,E$10),0)</f>
        <v>0</v>
      </c>
      <c r="AP251" s="106">
        <f t="shared" si="1169"/>
        <v>0</v>
      </c>
      <c r="AQ251" s="106">
        <f t="shared" si="1169"/>
        <v>0</v>
      </c>
      <c r="AR251" s="106">
        <f t="shared" si="1169"/>
        <v>0</v>
      </c>
      <c r="AS251" s="106">
        <f t="shared" si="1169"/>
        <v>0</v>
      </c>
      <c r="AT251" s="106">
        <f t="shared" si="1169"/>
        <v>0</v>
      </c>
      <c r="AU251" s="106">
        <f t="shared" si="1169"/>
        <v>0</v>
      </c>
      <c r="AV251" s="106">
        <f t="shared" si="1169"/>
        <v>0</v>
      </c>
      <c r="AW251" s="106">
        <f t="shared" si="1169"/>
        <v>0</v>
      </c>
      <c r="AX251" s="106">
        <f t="shared" si="1169"/>
        <v>0</v>
      </c>
      <c r="AY251" s="106">
        <f t="shared" si="23"/>
        <v>0</v>
      </c>
      <c r="BA251" s="108">
        <f t="shared" si="24"/>
        <v>0</v>
      </c>
      <c r="BB251" s="106">
        <f t="shared" ref="BB251:BJ251" si="1170">IF(S250&lt;=0,0,IF($C251&lt;=SUM($BA251:BA251),0,IF(AP251+$C251-SUM($BA251:BA251)&gt;S250+AD251,S250+AD251-AP251,$C251-SUM($BA251:BA251))))</f>
        <v>0</v>
      </c>
      <c r="BC251" s="106">
        <f t="shared" si="1170"/>
        <v>0</v>
      </c>
      <c r="BD251" s="106">
        <f t="shared" si="1170"/>
        <v>0</v>
      </c>
      <c r="BE251" s="106">
        <f t="shared" si="1170"/>
        <v>0</v>
      </c>
      <c r="BF251" s="106">
        <f t="shared" si="1170"/>
        <v>0</v>
      </c>
      <c r="BG251" s="106">
        <f t="shared" si="1170"/>
        <v>0</v>
      </c>
      <c r="BH251" s="106">
        <f t="shared" si="1170"/>
        <v>0</v>
      </c>
      <c r="BI251" s="106">
        <f t="shared" si="1170"/>
        <v>0</v>
      </c>
      <c r="BJ251" s="106">
        <f t="shared" si="1170"/>
        <v>0</v>
      </c>
    </row>
    <row r="252" ht="11.25" customHeight="1">
      <c r="A252" s="102" t="str">
        <f t="shared" si="16"/>
        <v/>
      </c>
      <c r="B252" s="103" t="str">
        <f t="shared" si="17"/>
        <v>#N/A</v>
      </c>
      <c r="C252" s="104" t="str">
        <f>IF(A252="","",IF(snowball,IF(($E$5-AY252)&lt;0,0,$E$5-AY252),0)+D252)</f>
        <v/>
      </c>
      <c r="D252" s="105"/>
      <c r="E252" s="106">
        <f t="shared" ref="E252:N252" si="1171">AO252+BA252</f>
        <v>0</v>
      </c>
      <c r="F252" s="106">
        <f t="shared" si="1171"/>
        <v>0</v>
      </c>
      <c r="G252" s="106">
        <f t="shared" si="1171"/>
        <v>0</v>
      </c>
      <c r="H252" s="106">
        <f t="shared" si="1171"/>
        <v>0</v>
      </c>
      <c r="I252" s="106">
        <f t="shared" si="1171"/>
        <v>0</v>
      </c>
      <c r="J252" s="106">
        <f t="shared" si="1171"/>
        <v>0</v>
      </c>
      <c r="K252" s="106">
        <f t="shared" si="1171"/>
        <v>0</v>
      </c>
      <c r="L252" s="106">
        <f t="shared" si="1171"/>
        <v>0</v>
      </c>
      <c r="M252" s="106">
        <f t="shared" si="1171"/>
        <v>0</v>
      </c>
      <c r="N252" s="106">
        <f t="shared" si="1171"/>
        <v>0</v>
      </c>
      <c r="P252" s="107">
        <f t="shared" si="11"/>
        <v>0</v>
      </c>
      <c r="R252" s="106">
        <f t="shared" ref="R252:AA252" si="1172">IF(E$8=0,0,ROUND(R251-(E252-AC252),2))</f>
        <v>0</v>
      </c>
      <c r="S252" s="106">
        <f t="shared" si="1172"/>
        <v>0</v>
      </c>
      <c r="T252" s="106">
        <f t="shared" si="1172"/>
        <v>0</v>
      </c>
      <c r="U252" s="106">
        <f t="shared" si="1172"/>
        <v>0</v>
      </c>
      <c r="V252" s="106">
        <f t="shared" si="1172"/>
        <v>0</v>
      </c>
      <c r="W252" s="106">
        <f t="shared" si="1172"/>
        <v>0</v>
      </c>
      <c r="X252" s="106">
        <f t="shared" si="1172"/>
        <v>0</v>
      </c>
      <c r="Y252" s="106">
        <f t="shared" si="1172"/>
        <v>0</v>
      </c>
      <c r="Z252" s="106">
        <f t="shared" si="1172"/>
        <v>0</v>
      </c>
      <c r="AA252" s="106">
        <f t="shared" si="1172"/>
        <v>0</v>
      </c>
      <c r="AC252" s="106">
        <f t="shared" ref="AC252:AL252" si="1173">ROUND(R251*E$9/12,2)</f>
        <v>0</v>
      </c>
      <c r="AD252" s="106">
        <f t="shared" si="1173"/>
        <v>0</v>
      </c>
      <c r="AE252" s="106">
        <f t="shared" si="1173"/>
        <v>0</v>
      </c>
      <c r="AF252" s="106">
        <f t="shared" si="1173"/>
        <v>0</v>
      </c>
      <c r="AG252" s="106">
        <f t="shared" si="1173"/>
        <v>0</v>
      </c>
      <c r="AH252" s="106">
        <f t="shared" si="1173"/>
        <v>0</v>
      </c>
      <c r="AI252" s="106">
        <f t="shared" si="1173"/>
        <v>0</v>
      </c>
      <c r="AJ252" s="106">
        <f t="shared" si="1173"/>
        <v>0</v>
      </c>
      <c r="AK252" s="106">
        <f t="shared" si="1173"/>
        <v>0</v>
      </c>
      <c r="AL252" s="106">
        <f t="shared" si="1173"/>
        <v>0</v>
      </c>
      <c r="AM252" s="106">
        <f t="shared" si="21"/>
        <v>0</v>
      </c>
      <c r="AO252" s="106">
        <f t="shared" ref="AO252:AX252" si="1174">IF(R251&gt;0,IF((R251+AC252)&lt;E$10,R251+AC252,E$10),0)</f>
        <v>0</v>
      </c>
      <c r="AP252" s="106">
        <f t="shared" si="1174"/>
        <v>0</v>
      </c>
      <c r="AQ252" s="106">
        <f t="shared" si="1174"/>
        <v>0</v>
      </c>
      <c r="AR252" s="106">
        <f t="shared" si="1174"/>
        <v>0</v>
      </c>
      <c r="AS252" s="106">
        <f t="shared" si="1174"/>
        <v>0</v>
      </c>
      <c r="AT252" s="106">
        <f t="shared" si="1174"/>
        <v>0</v>
      </c>
      <c r="AU252" s="106">
        <f t="shared" si="1174"/>
        <v>0</v>
      </c>
      <c r="AV252" s="106">
        <f t="shared" si="1174"/>
        <v>0</v>
      </c>
      <c r="AW252" s="106">
        <f t="shared" si="1174"/>
        <v>0</v>
      </c>
      <c r="AX252" s="106">
        <f t="shared" si="1174"/>
        <v>0</v>
      </c>
      <c r="AY252" s="106">
        <f t="shared" si="23"/>
        <v>0</v>
      </c>
      <c r="BA252" s="108">
        <f t="shared" si="24"/>
        <v>0</v>
      </c>
      <c r="BB252" s="106">
        <f t="shared" ref="BB252:BJ252" si="1175">IF(S251&lt;=0,0,IF($C252&lt;=SUM($BA252:BA252),0,IF(AP252+$C252-SUM($BA252:BA252)&gt;S251+AD252,S251+AD252-AP252,$C252-SUM($BA252:BA252))))</f>
        <v>0</v>
      </c>
      <c r="BC252" s="106">
        <f t="shared" si="1175"/>
        <v>0</v>
      </c>
      <c r="BD252" s="106">
        <f t="shared" si="1175"/>
        <v>0</v>
      </c>
      <c r="BE252" s="106">
        <f t="shared" si="1175"/>
        <v>0</v>
      </c>
      <c r="BF252" s="106">
        <f t="shared" si="1175"/>
        <v>0</v>
      </c>
      <c r="BG252" s="106">
        <f t="shared" si="1175"/>
        <v>0</v>
      </c>
      <c r="BH252" s="106">
        <f t="shared" si="1175"/>
        <v>0</v>
      </c>
      <c r="BI252" s="106">
        <f t="shared" si="1175"/>
        <v>0</v>
      </c>
      <c r="BJ252" s="106">
        <f t="shared" si="1175"/>
        <v>0</v>
      </c>
    </row>
    <row r="253" ht="11.25" customHeight="1">
      <c r="A253" s="102" t="str">
        <f t="shared" si="16"/>
        <v/>
      </c>
      <c r="B253" s="103" t="str">
        <f t="shared" si="17"/>
        <v>#N/A</v>
      </c>
      <c r="C253" s="104" t="str">
        <f>IF(A253="","",IF(snowball,IF(($E$5-AY253)&lt;0,0,$E$5-AY253),0)+D253)</f>
        <v/>
      </c>
      <c r="D253" s="105"/>
      <c r="E253" s="106">
        <f t="shared" ref="E253:N253" si="1176">AO253+BA253</f>
        <v>0</v>
      </c>
      <c r="F253" s="106">
        <f t="shared" si="1176"/>
        <v>0</v>
      </c>
      <c r="G253" s="106">
        <f t="shared" si="1176"/>
        <v>0</v>
      </c>
      <c r="H253" s="106">
        <f t="shared" si="1176"/>
        <v>0</v>
      </c>
      <c r="I253" s="106">
        <f t="shared" si="1176"/>
        <v>0</v>
      </c>
      <c r="J253" s="106">
        <f t="shared" si="1176"/>
        <v>0</v>
      </c>
      <c r="K253" s="106">
        <f t="shared" si="1176"/>
        <v>0</v>
      </c>
      <c r="L253" s="106">
        <f t="shared" si="1176"/>
        <v>0</v>
      </c>
      <c r="M253" s="106">
        <f t="shared" si="1176"/>
        <v>0</v>
      </c>
      <c r="N253" s="106">
        <f t="shared" si="1176"/>
        <v>0</v>
      </c>
      <c r="P253" s="107">
        <f t="shared" si="11"/>
        <v>0</v>
      </c>
      <c r="R253" s="106">
        <f t="shared" ref="R253:AA253" si="1177">IF(E$8=0,0,ROUND(R252-(E253-AC253),2))</f>
        <v>0</v>
      </c>
      <c r="S253" s="106">
        <f t="shared" si="1177"/>
        <v>0</v>
      </c>
      <c r="T253" s="106">
        <f t="shared" si="1177"/>
        <v>0</v>
      </c>
      <c r="U253" s="106">
        <f t="shared" si="1177"/>
        <v>0</v>
      </c>
      <c r="V253" s="106">
        <f t="shared" si="1177"/>
        <v>0</v>
      </c>
      <c r="W253" s="106">
        <f t="shared" si="1177"/>
        <v>0</v>
      </c>
      <c r="X253" s="106">
        <f t="shared" si="1177"/>
        <v>0</v>
      </c>
      <c r="Y253" s="106">
        <f t="shared" si="1177"/>
        <v>0</v>
      </c>
      <c r="Z253" s="106">
        <f t="shared" si="1177"/>
        <v>0</v>
      </c>
      <c r="AA253" s="106">
        <f t="shared" si="1177"/>
        <v>0</v>
      </c>
      <c r="AC253" s="106">
        <f t="shared" ref="AC253:AL253" si="1178">ROUND(R252*E$9/12,2)</f>
        <v>0</v>
      </c>
      <c r="AD253" s="106">
        <f t="shared" si="1178"/>
        <v>0</v>
      </c>
      <c r="AE253" s="106">
        <f t="shared" si="1178"/>
        <v>0</v>
      </c>
      <c r="AF253" s="106">
        <f t="shared" si="1178"/>
        <v>0</v>
      </c>
      <c r="AG253" s="106">
        <f t="shared" si="1178"/>
        <v>0</v>
      </c>
      <c r="AH253" s="106">
        <f t="shared" si="1178"/>
        <v>0</v>
      </c>
      <c r="AI253" s="106">
        <f t="shared" si="1178"/>
        <v>0</v>
      </c>
      <c r="AJ253" s="106">
        <f t="shared" si="1178"/>
        <v>0</v>
      </c>
      <c r="AK253" s="106">
        <f t="shared" si="1178"/>
        <v>0</v>
      </c>
      <c r="AL253" s="106">
        <f t="shared" si="1178"/>
        <v>0</v>
      </c>
      <c r="AM253" s="106">
        <f t="shared" si="21"/>
        <v>0</v>
      </c>
      <c r="AO253" s="106">
        <f t="shared" ref="AO253:AX253" si="1179">IF(R252&gt;0,IF((R252+AC253)&lt;E$10,R252+AC253,E$10),0)</f>
        <v>0</v>
      </c>
      <c r="AP253" s="106">
        <f t="shared" si="1179"/>
        <v>0</v>
      </c>
      <c r="AQ253" s="106">
        <f t="shared" si="1179"/>
        <v>0</v>
      </c>
      <c r="AR253" s="106">
        <f t="shared" si="1179"/>
        <v>0</v>
      </c>
      <c r="AS253" s="106">
        <f t="shared" si="1179"/>
        <v>0</v>
      </c>
      <c r="AT253" s="106">
        <f t="shared" si="1179"/>
        <v>0</v>
      </c>
      <c r="AU253" s="106">
        <f t="shared" si="1179"/>
        <v>0</v>
      </c>
      <c r="AV253" s="106">
        <f t="shared" si="1179"/>
        <v>0</v>
      </c>
      <c r="AW253" s="106">
        <f t="shared" si="1179"/>
        <v>0</v>
      </c>
      <c r="AX253" s="106">
        <f t="shared" si="1179"/>
        <v>0</v>
      </c>
      <c r="AY253" s="106">
        <f t="shared" si="23"/>
        <v>0</v>
      </c>
      <c r="BA253" s="108">
        <f t="shared" si="24"/>
        <v>0</v>
      </c>
      <c r="BB253" s="106">
        <f t="shared" ref="BB253:BJ253" si="1180">IF(S252&lt;=0,0,IF($C253&lt;=SUM($BA253:BA253),0,IF(AP253+$C253-SUM($BA253:BA253)&gt;S252+AD253,S252+AD253-AP253,$C253-SUM($BA253:BA253))))</f>
        <v>0</v>
      </c>
      <c r="BC253" s="106">
        <f t="shared" si="1180"/>
        <v>0</v>
      </c>
      <c r="BD253" s="106">
        <f t="shared" si="1180"/>
        <v>0</v>
      </c>
      <c r="BE253" s="106">
        <f t="shared" si="1180"/>
        <v>0</v>
      </c>
      <c r="BF253" s="106">
        <f t="shared" si="1180"/>
        <v>0</v>
      </c>
      <c r="BG253" s="106">
        <f t="shared" si="1180"/>
        <v>0</v>
      </c>
      <c r="BH253" s="106">
        <f t="shared" si="1180"/>
        <v>0</v>
      </c>
      <c r="BI253" s="106">
        <f t="shared" si="1180"/>
        <v>0</v>
      </c>
      <c r="BJ253" s="106">
        <f t="shared" si="1180"/>
        <v>0</v>
      </c>
    </row>
    <row r="254" ht="11.25" customHeight="1">
      <c r="A254" s="102" t="str">
        <f t="shared" si="16"/>
        <v/>
      </c>
      <c r="B254" s="103" t="str">
        <f t="shared" si="17"/>
        <v>#N/A</v>
      </c>
      <c r="C254" s="104" t="str">
        <f>IF(A254="","",IF(snowball,IF(($E$5-AY254)&lt;0,0,$E$5-AY254),0)+D254)</f>
        <v/>
      </c>
      <c r="D254" s="105"/>
      <c r="E254" s="106">
        <f t="shared" ref="E254:N254" si="1181">AO254+BA254</f>
        <v>0</v>
      </c>
      <c r="F254" s="106">
        <f t="shared" si="1181"/>
        <v>0</v>
      </c>
      <c r="G254" s="106">
        <f t="shared" si="1181"/>
        <v>0</v>
      </c>
      <c r="H254" s="106">
        <f t="shared" si="1181"/>
        <v>0</v>
      </c>
      <c r="I254" s="106">
        <f t="shared" si="1181"/>
        <v>0</v>
      </c>
      <c r="J254" s="106">
        <f t="shared" si="1181"/>
        <v>0</v>
      </c>
      <c r="K254" s="106">
        <f t="shared" si="1181"/>
        <v>0</v>
      </c>
      <c r="L254" s="106">
        <f t="shared" si="1181"/>
        <v>0</v>
      </c>
      <c r="M254" s="106">
        <f t="shared" si="1181"/>
        <v>0</v>
      </c>
      <c r="N254" s="106">
        <f t="shared" si="1181"/>
        <v>0</v>
      </c>
      <c r="P254" s="107">
        <f t="shared" si="11"/>
        <v>0</v>
      </c>
      <c r="R254" s="106">
        <f t="shared" ref="R254:AA254" si="1182">IF(E$8=0,0,ROUND(R253-(E254-AC254),2))</f>
        <v>0</v>
      </c>
      <c r="S254" s="106">
        <f t="shared" si="1182"/>
        <v>0</v>
      </c>
      <c r="T254" s="106">
        <f t="shared" si="1182"/>
        <v>0</v>
      </c>
      <c r="U254" s="106">
        <f t="shared" si="1182"/>
        <v>0</v>
      </c>
      <c r="V254" s="106">
        <f t="shared" si="1182"/>
        <v>0</v>
      </c>
      <c r="W254" s="106">
        <f t="shared" si="1182"/>
        <v>0</v>
      </c>
      <c r="X254" s="106">
        <f t="shared" si="1182"/>
        <v>0</v>
      </c>
      <c r="Y254" s="106">
        <f t="shared" si="1182"/>
        <v>0</v>
      </c>
      <c r="Z254" s="106">
        <f t="shared" si="1182"/>
        <v>0</v>
      </c>
      <c r="AA254" s="106">
        <f t="shared" si="1182"/>
        <v>0</v>
      </c>
      <c r="AC254" s="106">
        <f t="shared" ref="AC254:AL254" si="1183">ROUND(R253*E$9/12,2)</f>
        <v>0</v>
      </c>
      <c r="AD254" s="106">
        <f t="shared" si="1183"/>
        <v>0</v>
      </c>
      <c r="AE254" s="106">
        <f t="shared" si="1183"/>
        <v>0</v>
      </c>
      <c r="AF254" s="106">
        <f t="shared" si="1183"/>
        <v>0</v>
      </c>
      <c r="AG254" s="106">
        <f t="shared" si="1183"/>
        <v>0</v>
      </c>
      <c r="AH254" s="106">
        <f t="shared" si="1183"/>
        <v>0</v>
      </c>
      <c r="AI254" s="106">
        <f t="shared" si="1183"/>
        <v>0</v>
      </c>
      <c r="AJ254" s="106">
        <f t="shared" si="1183"/>
        <v>0</v>
      </c>
      <c r="AK254" s="106">
        <f t="shared" si="1183"/>
        <v>0</v>
      </c>
      <c r="AL254" s="106">
        <f t="shared" si="1183"/>
        <v>0</v>
      </c>
      <c r="AM254" s="106">
        <f t="shared" si="21"/>
        <v>0</v>
      </c>
      <c r="AO254" s="106">
        <f t="shared" ref="AO254:AX254" si="1184">IF(R253&gt;0,IF((R253+AC254)&lt;E$10,R253+AC254,E$10),0)</f>
        <v>0</v>
      </c>
      <c r="AP254" s="106">
        <f t="shared" si="1184"/>
        <v>0</v>
      </c>
      <c r="AQ254" s="106">
        <f t="shared" si="1184"/>
        <v>0</v>
      </c>
      <c r="AR254" s="106">
        <f t="shared" si="1184"/>
        <v>0</v>
      </c>
      <c r="AS254" s="106">
        <f t="shared" si="1184"/>
        <v>0</v>
      </c>
      <c r="AT254" s="106">
        <f t="shared" si="1184"/>
        <v>0</v>
      </c>
      <c r="AU254" s="106">
        <f t="shared" si="1184"/>
        <v>0</v>
      </c>
      <c r="AV254" s="106">
        <f t="shared" si="1184"/>
        <v>0</v>
      </c>
      <c r="AW254" s="106">
        <f t="shared" si="1184"/>
        <v>0</v>
      </c>
      <c r="AX254" s="106">
        <f t="shared" si="1184"/>
        <v>0</v>
      </c>
      <c r="AY254" s="106">
        <f t="shared" si="23"/>
        <v>0</v>
      </c>
      <c r="BA254" s="108">
        <f t="shared" si="24"/>
        <v>0</v>
      </c>
      <c r="BB254" s="106">
        <f t="shared" ref="BB254:BJ254" si="1185">IF(S253&lt;=0,0,IF($C254&lt;=SUM($BA254:BA254),0,IF(AP254+$C254-SUM($BA254:BA254)&gt;S253+AD254,S253+AD254-AP254,$C254-SUM($BA254:BA254))))</f>
        <v>0</v>
      </c>
      <c r="BC254" s="106">
        <f t="shared" si="1185"/>
        <v>0</v>
      </c>
      <c r="BD254" s="106">
        <f t="shared" si="1185"/>
        <v>0</v>
      </c>
      <c r="BE254" s="106">
        <f t="shared" si="1185"/>
        <v>0</v>
      </c>
      <c r="BF254" s="106">
        <f t="shared" si="1185"/>
        <v>0</v>
      </c>
      <c r="BG254" s="106">
        <f t="shared" si="1185"/>
        <v>0</v>
      </c>
      <c r="BH254" s="106">
        <f t="shared" si="1185"/>
        <v>0</v>
      </c>
      <c r="BI254" s="106">
        <f t="shared" si="1185"/>
        <v>0</v>
      </c>
      <c r="BJ254" s="106">
        <f t="shared" si="1185"/>
        <v>0</v>
      </c>
    </row>
    <row r="255" ht="11.25" customHeight="1">
      <c r="A255" s="102" t="str">
        <f t="shared" si="16"/>
        <v/>
      </c>
      <c r="B255" s="103" t="str">
        <f t="shared" si="17"/>
        <v>#N/A</v>
      </c>
      <c r="C255" s="104" t="str">
        <f>IF(A255="","",IF(snowball,IF(($E$5-AY255)&lt;0,0,$E$5-AY255),0)+D255)</f>
        <v/>
      </c>
      <c r="D255" s="105"/>
      <c r="E255" s="106">
        <f t="shared" ref="E255:N255" si="1186">AO255+BA255</f>
        <v>0</v>
      </c>
      <c r="F255" s="106">
        <f t="shared" si="1186"/>
        <v>0</v>
      </c>
      <c r="G255" s="106">
        <f t="shared" si="1186"/>
        <v>0</v>
      </c>
      <c r="H255" s="106">
        <f t="shared" si="1186"/>
        <v>0</v>
      </c>
      <c r="I255" s="106">
        <f t="shared" si="1186"/>
        <v>0</v>
      </c>
      <c r="J255" s="106">
        <f t="shared" si="1186"/>
        <v>0</v>
      </c>
      <c r="K255" s="106">
        <f t="shared" si="1186"/>
        <v>0</v>
      </c>
      <c r="L255" s="106">
        <f t="shared" si="1186"/>
        <v>0</v>
      </c>
      <c r="M255" s="106">
        <f t="shared" si="1186"/>
        <v>0</v>
      </c>
      <c r="N255" s="106">
        <f t="shared" si="1186"/>
        <v>0</v>
      </c>
      <c r="P255" s="107">
        <f t="shared" si="11"/>
        <v>0</v>
      </c>
      <c r="R255" s="106">
        <f t="shared" ref="R255:AA255" si="1187">IF(E$8=0,0,ROUND(R254-(E255-AC255),2))</f>
        <v>0</v>
      </c>
      <c r="S255" s="106">
        <f t="shared" si="1187"/>
        <v>0</v>
      </c>
      <c r="T255" s="106">
        <f t="shared" si="1187"/>
        <v>0</v>
      </c>
      <c r="U255" s="106">
        <f t="shared" si="1187"/>
        <v>0</v>
      </c>
      <c r="V255" s="106">
        <f t="shared" si="1187"/>
        <v>0</v>
      </c>
      <c r="W255" s="106">
        <f t="shared" si="1187"/>
        <v>0</v>
      </c>
      <c r="X255" s="106">
        <f t="shared" si="1187"/>
        <v>0</v>
      </c>
      <c r="Y255" s="106">
        <f t="shared" si="1187"/>
        <v>0</v>
      </c>
      <c r="Z255" s="106">
        <f t="shared" si="1187"/>
        <v>0</v>
      </c>
      <c r="AA255" s="106">
        <f t="shared" si="1187"/>
        <v>0</v>
      </c>
      <c r="AC255" s="106">
        <f t="shared" ref="AC255:AL255" si="1188">ROUND(R254*E$9/12,2)</f>
        <v>0</v>
      </c>
      <c r="AD255" s="106">
        <f t="shared" si="1188"/>
        <v>0</v>
      </c>
      <c r="AE255" s="106">
        <f t="shared" si="1188"/>
        <v>0</v>
      </c>
      <c r="AF255" s="106">
        <f t="shared" si="1188"/>
        <v>0</v>
      </c>
      <c r="AG255" s="106">
        <f t="shared" si="1188"/>
        <v>0</v>
      </c>
      <c r="AH255" s="106">
        <f t="shared" si="1188"/>
        <v>0</v>
      </c>
      <c r="AI255" s="106">
        <f t="shared" si="1188"/>
        <v>0</v>
      </c>
      <c r="AJ255" s="106">
        <f t="shared" si="1188"/>
        <v>0</v>
      </c>
      <c r="AK255" s="106">
        <f t="shared" si="1188"/>
        <v>0</v>
      </c>
      <c r="AL255" s="106">
        <f t="shared" si="1188"/>
        <v>0</v>
      </c>
      <c r="AM255" s="106">
        <f t="shared" si="21"/>
        <v>0</v>
      </c>
      <c r="AO255" s="106">
        <f t="shared" ref="AO255:AX255" si="1189">IF(R254&gt;0,IF((R254+AC255)&lt;E$10,R254+AC255,E$10),0)</f>
        <v>0</v>
      </c>
      <c r="AP255" s="106">
        <f t="shared" si="1189"/>
        <v>0</v>
      </c>
      <c r="AQ255" s="106">
        <f t="shared" si="1189"/>
        <v>0</v>
      </c>
      <c r="AR255" s="106">
        <f t="shared" si="1189"/>
        <v>0</v>
      </c>
      <c r="AS255" s="106">
        <f t="shared" si="1189"/>
        <v>0</v>
      </c>
      <c r="AT255" s="106">
        <f t="shared" si="1189"/>
        <v>0</v>
      </c>
      <c r="AU255" s="106">
        <f t="shared" si="1189"/>
        <v>0</v>
      </c>
      <c r="AV255" s="106">
        <f t="shared" si="1189"/>
        <v>0</v>
      </c>
      <c r="AW255" s="106">
        <f t="shared" si="1189"/>
        <v>0</v>
      </c>
      <c r="AX255" s="106">
        <f t="shared" si="1189"/>
        <v>0</v>
      </c>
      <c r="AY255" s="106">
        <f t="shared" si="23"/>
        <v>0</v>
      </c>
      <c r="BA255" s="108">
        <f t="shared" si="24"/>
        <v>0</v>
      </c>
      <c r="BB255" s="106">
        <f t="shared" ref="BB255:BJ255" si="1190">IF(S254&lt;=0,0,IF($C255&lt;=SUM($BA255:BA255),0,IF(AP255+$C255-SUM($BA255:BA255)&gt;S254+AD255,S254+AD255-AP255,$C255-SUM($BA255:BA255))))</f>
        <v>0</v>
      </c>
      <c r="BC255" s="106">
        <f t="shared" si="1190"/>
        <v>0</v>
      </c>
      <c r="BD255" s="106">
        <f t="shared" si="1190"/>
        <v>0</v>
      </c>
      <c r="BE255" s="106">
        <f t="shared" si="1190"/>
        <v>0</v>
      </c>
      <c r="BF255" s="106">
        <f t="shared" si="1190"/>
        <v>0</v>
      </c>
      <c r="BG255" s="106">
        <f t="shared" si="1190"/>
        <v>0</v>
      </c>
      <c r="BH255" s="106">
        <f t="shared" si="1190"/>
        <v>0</v>
      </c>
      <c r="BI255" s="106">
        <f t="shared" si="1190"/>
        <v>0</v>
      </c>
      <c r="BJ255" s="106">
        <f t="shared" si="1190"/>
        <v>0</v>
      </c>
    </row>
    <row r="256" ht="11.25" customHeight="1">
      <c r="A256" s="102" t="str">
        <f t="shared" si="16"/>
        <v/>
      </c>
      <c r="B256" s="103" t="str">
        <f t="shared" si="17"/>
        <v>#N/A</v>
      </c>
      <c r="C256" s="104" t="str">
        <f>IF(A256="","",IF(snowball,IF(($E$5-AY256)&lt;0,0,$E$5-AY256),0)+D256)</f>
        <v/>
      </c>
      <c r="D256" s="105"/>
      <c r="E256" s="106">
        <f t="shared" ref="E256:N256" si="1191">AO256+BA256</f>
        <v>0</v>
      </c>
      <c r="F256" s="106">
        <f t="shared" si="1191"/>
        <v>0</v>
      </c>
      <c r="G256" s="106">
        <f t="shared" si="1191"/>
        <v>0</v>
      </c>
      <c r="H256" s="106">
        <f t="shared" si="1191"/>
        <v>0</v>
      </c>
      <c r="I256" s="106">
        <f t="shared" si="1191"/>
        <v>0</v>
      </c>
      <c r="J256" s="106">
        <f t="shared" si="1191"/>
        <v>0</v>
      </c>
      <c r="K256" s="106">
        <f t="shared" si="1191"/>
        <v>0</v>
      </c>
      <c r="L256" s="106">
        <f t="shared" si="1191"/>
        <v>0</v>
      </c>
      <c r="M256" s="106">
        <f t="shared" si="1191"/>
        <v>0</v>
      </c>
      <c r="N256" s="106">
        <f t="shared" si="1191"/>
        <v>0</v>
      </c>
      <c r="P256" s="107">
        <f t="shared" si="11"/>
        <v>0</v>
      </c>
      <c r="R256" s="106">
        <f t="shared" ref="R256:AA256" si="1192">IF(E$8=0,0,ROUND(R255-(E256-AC256),2))</f>
        <v>0</v>
      </c>
      <c r="S256" s="106">
        <f t="shared" si="1192"/>
        <v>0</v>
      </c>
      <c r="T256" s="106">
        <f t="shared" si="1192"/>
        <v>0</v>
      </c>
      <c r="U256" s="106">
        <f t="shared" si="1192"/>
        <v>0</v>
      </c>
      <c r="V256" s="106">
        <f t="shared" si="1192"/>
        <v>0</v>
      </c>
      <c r="W256" s="106">
        <f t="shared" si="1192"/>
        <v>0</v>
      </c>
      <c r="X256" s="106">
        <f t="shared" si="1192"/>
        <v>0</v>
      </c>
      <c r="Y256" s="106">
        <f t="shared" si="1192"/>
        <v>0</v>
      </c>
      <c r="Z256" s="106">
        <f t="shared" si="1192"/>
        <v>0</v>
      </c>
      <c r="AA256" s="106">
        <f t="shared" si="1192"/>
        <v>0</v>
      </c>
      <c r="AC256" s="106">
        <f t="shared" ref="AC256:AL256" si="1193">ROUND(R255*E$9/12,2)</f>
        <v>0</v>
      </c>
      <c r="AD256" s="106">
        <f t="shared" si="1193"/>
        <v>0</v>
      </c>
      <c r="AE256" s="106">
        <f t="shared" si="1193"/>
        <v>0</v>
      </c>
      <c r="AF256" s="106">
        <f t="shared" si="1193"/>
        <v>0</v>
      </c>
      <c r="AG256" s="106">
        <f t="shared" si="1193"/>
        <v>0</v>
      </c>
      <c r="AH256" s="106">
        <f t="shared" si="1193"/>
        <v>0</v>
      </c>
      <c r="AI256" s="106">
        <f t="shared" si="1193"/>
        <v>0</v>
      </c>
      <c r="AJ256" s="106">
        <f t="shared" si="1193"/>
        <v>0</v>
      </c>
      <c r="AK256" s="106">
        <f t="shared" si="1193"/>
        <v>0</v>
      </c>
      <c r="AL256" s="106">
        <f t="shared" si="1193"/>
        <v>0</v>
      </c>
      <c r="AM256" s="106">
        <f t="shared" si="21"/>
        <v>0</v>
      </c>
      <c r="AO256" s="106">
        <f t="shared" ref="AO256:AX256" si="1194">IF(R255&gt;0,IF((R255+AC256)&lt;E$10,R255+AC256,E$10),0)</f>
        <v>0</v>
      </c>
      <c r="AP256" s="106">
        <f t="shared" si="1194"/>
        <v>0</v>
      </c>
      <c r="AQ256" s="106">
        <f t="shared" si="1194"/>
        <v>0</v>
      </c>
      <c r="AR256" s="106">
        <f t="shared" si="1194"/>
        <v>0</v>
      </c>
      <c r="AS256" s="106">
        <f t="shared" si="1194"/>
        <v>0</v>
      </c>
      <c r="AT256" s="106">
        <f t="shared" si="1194"/>
        <v>0</v>
      </c>
      <c r="AU256" s="106">
        <f t="shared" si="1194"/>
        <v>0</v>
      </c>
      <c r="AV256" s="106">
        <f t="shared" si="1194"/>
        <v>0</v>
      </c>
      <c r="AW256" s="106">
        <f t="shared" si="1194"/>
        <v>0</v>
      </c>
      <c r="AX256" s="106">
        <f t="shared" si="1194"/>
        <v>0</v>
      </c>
      <c r="AY256" s="106">
        <f t="shared" si="23"/>
        <v>0</v>
      </c>
      <c r="BA256" s="108">
        <f t="shared" si="24"/>
        <v>0</v>
      </c>
      <c r="BB256" s="106">
        <f t="shared" ref="BB256:BJ256" si="1195">IF(S255&lt;=0,0,IF($C256&lt;=SUM($BA256:BA256),0,IF(AP256+$C256-SUM($BA256:BA256)&gt;S255+AD256,S255+AD256-AP256,$C256-SUM($BA256:BA256))))</f>
        <v>0</v>
      </c>
      <c r="BC256" s="106">
        <f t="shared" si="1195"/>
        <v>0</v>
      </c>
      <c r="BD256" s="106">
        <f t="shared" si="1195"/>
        <v>0</v>
      </c>
      <c r="BE256" s="106">
        <f t="shared" si="1195"/>
        <v>0</v>
      </c>
      <c r="BF256" s="106">
        <f t="shared" si="1195"/>
        <v>0</v>
      </c>
      <c r="BG256" s="106">
        <f t="shared" si="1195"/>
        <v>0</v>
      </c>
      <c r="BH256" s="106">
        <f t="shared" si="1195"/>
        <v>0</v>
      </c>
      <c r="BI256" s="106">
        <f t="shared" si="1195"/>
        <v>0</v>
      </c>
      <c r="BJ256" s="106">
        <f t="shared" si="1195"/>
        <v>0</v>
      </c>
    </row>
    <row r="257" ht="11.25" customHeight="1">
      <c r="A257" s="102" t="str">
        <f t="shared" si="16"/>
        <v/>
      </c>
      <c r="B257" s="103" t="str">
        <f t="shared" si="17"/>
        <v>#N/A</v>
      </c>
      <c r="C257" s="104" t="str">
        <f>IF(A257="","",IF(snowball,IF(($E$5-AY257)&lt;0,0,$E$5-AY257),0)+D257)</f>
        <v/>
      </c>
      <c r="D257" s="105"/>
      <c r="E257" s="106">
        <f t="shared" ref="E257:N257" si="1196">AO257+BA257</f>
        <v>0</v>
      </c>
      <c r="F257" s="106">
        <f t="shared" si="1196"/>
        <v>0</v>
      </c>
      <c r="G257" s="106">
        <f t="shared" si="1196"/>
        <v>0</v>
      </c>
      <c r="H257" s="106">
        <f t="shared" si="1196"/>
        <v>0</v>
      </c>
      <c r="I257" s="106">
        <f t="shared" si="1196"/>
        <v>0</v>
      </c>
      <c r="J257" s="106">
        <f t="shared" si="1196"/>
        <v>0</v>
      </c>
      <c r="K257" s="106">
        <f t="shared" si="1196"/>
        <v>0</v>
      </c>
      <c r="L257" s="106">
        <f t="shared" si="1196"/>
        <v>0</v>
      </c>
      <c r="M257" s="106">
        <f t="shared" si="1196"/>
        <v>0</v>
      </c>
      <c r="N257" s="106">
        <f t="shared" si="1196"/>
        <v>0</v>
      </c>
      <c r="P257" s="107">
        <f t="shared" si="11"/>
        <v>0</v>
      </c>
      <c r="R257" s="106">
        <f t="shared" ref="R257:AA257" si="1197">IF(E$8=0,0,ROUND(R256-(E257-AC257),2))</f>
        <v>0</v>
      </c>
      <c r="S257" s="106">
        <f t="shared" si="1197"/>
        <v>0</v>
      </c>
      <c r="T257" s="106">
        <f t="shared" si="1197"/>
        <v>0</v>
      </c>
      <c r="U257" s="106">
        <f t="shared" si="1197"/>
        <v>0</v>
      </c>
      <c r="V257" s="106">
        <f t="shared" si="1197"/>
        <v>0</v>
      </c>
      <c r="W257" s="106">
        <f t="shared" si="1197"/>
        <v>0</v>
      </c>
      <c r="X257" s="106">
        <f t="shared" si="1197"/>
        <v>0</v>
      </c>
      <c r="Y257" s="106">
        <f t="shared" si="1197"/>
        <v>0</v>
      </c>
      <c r="Z257" s="106">
        <f t="shared" si="1197"/>
        <v>0</v>
      </c>
      <c r="AA257" s="106">
        <f t="shared" si="1197"/>
        <v>0</v>
      </c>
      <c r="AC257" s="106">
        <f t="shared" ref="AC257:AL257" si="1198">ROUND(R256*E$9/12,2)</f>
        <v>0</v>
      </c>
      <c r="AD257" s="106">
        <f t="shared" si="1198"/>
        <v>0</v>
      </c>
      <c r="AE257" s="106">
        <f t="shared" si="1198"/>
        <v>0</v>
      </c>
      <c r="AF257" s="106">
        <f t="shared" si="1198"/>
        <v>0</v>
      </c>
      <c r="AG257" s="106">
        <f t="shared" si="1198"/>
        <v>0</v>
      </c>
      <c r="AH257" s="106">
        <f t="shared" si="1198"/>
        <v>0</v>
      </c>
      <c r="AI257" s="106">
        <f t="shared" si="1198"/>
        <v>0</v>
      </c>
      <c r="AJ257" s="106">
        <f t="shared" si="1198"/>
        <v>0</v>
      </c>
      <c r="AK257" s="106">
        <f t="shared" si="1198"/>
        <v>0</v>
      </c>
      <c r="AL257" s="106">
        <f t="shared" si="1198"/>
        <v>0</v>
      </c>
      <c r="AM257" s="106">
        <f t="shared" si="21"/>
        <v>0</v>
      </c>
      <c r="AO257" s="106">
        <f t="shared" ref="AO257:AX257" si="1199">IF(R256&gt;0,IF((R256+AC257)&lt;E$10,R256+AC257,E$10),0)</f>
        <v>0</v>
      </c>
      <c r="AP257" s="106">
        <f t="shared" si="1199"/>
        <v>0</v>
      </c>
      <c r="AQ257" s="106">
        <f t="shared" si="1199"/>
        <v>0</v>
      </c>
      <c r="AR257" s="106">
        <f t="shared" si="1199"/>
        <v>0</v>
      </c>
      <c r="AS257" s="106">
        <f t="shared" si="1199"/>
        <v>0</v>
      </c>
      <c r="AT257" s="106">
        <f t="shared" si="1199"/>
        <v>0</v>
      </c>
      <c r="AU257" s="106">
        <f t="shared" si="1199"/>
        <v>0</v>
      </c>
      <c r="AV257" s="106">
        <f t="shared" si="1199"/>
        <v>0</v>
      </c>
      <c r="AW257" s="106">
        <f t="shared" si="1199"/>
        <v>0</v>
      </c>
      <c r="AX257" s="106">
        <f t="shared" si="1199"/>
        <v>0</v>
      </c>
      <c r="AY257" s="106">
        <f t="shared" si="23"/>
        <v>0</v>
      </c>
      <c r="BA257" s="108">
        <f t="shared" si="24"/>
        <v>0</v>
      </c>
      <c r="BB257" s="106">
        <f t="shared" ref="BB257:BJ257" si="1200">IF(S256&lt;=0,0,IF($C257&lt;=SUM($BA257:BA257),0,IF(AP257+$C257-SUM($BA257:BA257)&gt;S256+AD257,S256+AD257-AP257,$C257-SUM($BA257:BA257))))</f>
        <v>0</v>
      </c>
      <c r="BC257" s="106">
        <f t="shared" si="1200"/>
        <v>0</v>
      </c>
      <c r="BD257" s="106">
        <f t="shared" si="1200"/>
        <v>0</v>
      </c>
      <c r="BE257" s="106">
        <f t="shared" si="1200"/>
        <v>0</v>
      </c>
      <c r="BF257" s="106">
        <f t="shared" si="1200"/>
        <v>0</v>
      </c>
      <c r="BG257" s="106">
        <f t="shared" si="1200"/>
        <v>0</v>
      </c>
      <c r="BH257" s="106">
        <f t="shared" si="1200"/>
        <v>0</v>
      </c>
      <c r="BI257" s="106">
        <f t="shared" si="1200"/>
        <v>0</v>
      </c>
      <c r="BJ257" s="106">
        <f t="shared" si="1200"/>
        <v>0</v>
      </c>
    </row>
    <row r="258" ht="11.25" customHeight="1">
      <c r="A258" s="102" t="str">
        <f t="shared" si="16"/>
        <v/>
      </c>
      <c r="B258" s="103" t="str">
        <f t="shared" si="17"/>
        <v>#N/A</v>
      </c>
      <c r="C258" s="104" t="str">
        <f>IF(A258="","",IF(snowball,IF(($E$5-AY258)&lt;0,0,$E$5-AY258),0)+D258)</f>
        <v/>
      </c>
      <c r="D258" s="105"/>
      <c r="E258" s="106">
        <f t="shared" ref="E258:N258" si="1201">AO258+BA258</f>
        <v>0</v>
      </c>
      <c r="F258" s="106">
        <f t="shared" si="1201"/>
        <v>0</v>
      </c>
      <c r="G258" s="106">
        <f t="shared" si="1201"/>
        <v>0</v>
      </c>
      <c r="H258" s="106">
        <f t="shared" si="1201"/>
        <v>0</v>
      </c>
      <c r="I258" s="106">
        <f t="shared" si="1201"/>
        <v>0</v>
      </c>
      <c r="J258" s="106">
        <f t="shared" si="1201"/>
        <v>0</v>
      </c>
      <c r="K258" s="106">
        <f t="shared" si="1201"/>
        <v>0</v>
      </c>
      <c r="L258" s="106">
        <f t="shared" si="1201"/>
        <v>0</v>
      </c>
      <c r="M258" s="106">
        <f t="shared" si="1201"/>
        <v>0</v>
      </c>
      <c r="N258" s="106">
        <f t="shared" si="1201"/>
        <v>0</v>
      </c>
      <c r="P258" s="107">
        <f t="shared" si="11"/>
        <v>0</v>
      </c>
      <c r="R258" s="106">
        <f t="shared" ref="R258:AA258" si="1202">IF(E$8=0,0,ROUND(R257-(E258-AC258),2))</f>
        <v>0</v>
      </c>
      <c r="S258" s="106">
        <f t="shared" si="1202"/>
        <v>0</v>
      </c>
      <c r="T258" s="106">
        <f t="shared" si="1202"/>
        <v>0</v>
      </c>
      <c r="U258" s="106">
        <f t="shared" si="1202"/>
        <v>0</v>
      </c>
      <c r="V258" s="106">
        <f t="shared" si="1202"/>
        <v>0</v>
      </c>
      <c r="W258" s="106">
        <f t="shared" si="1202"/>
        <v>0</v>
      </c>
      <c r="X258" s="106">
        <f t="shared" si="1202"/>
        <v>0</v>
      </c>
      <c r="Y258" s="106">
        <f t="shared" si="1202"/>
        <v>0</v>
      </c>
      <c r="Z258" s="106">
        <f t="shared" si="1202"/>
        <v>0</v>
      </c>
      <c r="AA258" s="106">
        <f t="shared" si="1202"/>
        <v>0</v>
      </c>
      <c r="AC258" s="106">
        <f t="shared" ref="AC258:AL258" si="1203">ROUND(R257*E$9/12,2)</f>
        <v>0</v>
      </c>
      <c r="AD258" s="106">
        <f t="shared" si="1203"/>
        <v>0</v>
      </c>
      <c r="AE258" s="106">
        <f t="shared" si="1203"/>
        <v>0</v>
      </c>
      <c r="AF258" s="106">
        <f t="shared" si="1203"/>
        <v>0</v>
      </c>
      <c r="AG258" s="106">
        <f t="shared" si="1203"/>
        <v>0</v>
      </c>
      <c r="AH258" s="106">
        <f t="shared" si="1203"/>
        <v>0</v>
      </c>
      <c r="AI258" s="106">
        <f t="shared" si="1203"/>
        <v>0</v>
      </c>
      <c r="AJ258" s="106">
        <f t="shared" si="1203"/>
        <v>0</v>
      </c>
      <c r="AK258" s="106">
        <f t="shared" si="1203"/>
        <v>0</v>
      </c>
      <c r="AL258" s="106">
        <f t="shared" si="1203"/>
        <v>0</v>
      </c>
      <c r="AM258" s="106">
        <f t="shared" si="21"/>
        <v>0</v>
      </c>
      <c r="AO258" s="106">
        <f t="shared" ref="AO258:AX258" si="1204">IF(R257&gt;0,IF((R257+AC258)&lt;E$10,R257+AC258,E$10),0)</f>
        <v>0</v>
      </c>
      <c r="AP258" s="106">
        <f t="shared" si="1204"/>
        <v>0</v>
      </c>
      <c r="AQ258" s="106">
        <f t="shared" si="1204"/>
        <v>0</v>
      </c>
      <c r="AR258" s="106">
        <f t="shared" si="1204"/>
        <v>0</v>
      </c>
      <c r="AS258" s="106">
        <f t="shared" si="1204"/>
        <v>0</v>
      </c>
      <c r="AT258" s="106">
        <f t="shared" si="1204"/>
        <v>0</v>
      </c>
      <c r="AU258" s="106">
        <f t="shared" si="1204"/>
        <v>0</v>
      </c>
      <c r="AV258" s="106">
        <f t="shared" si="1204"/>
        <v>0</v>
      </c>
      <c r="AW258" s="106">
        <f t="shared" si="1204"/>
        <v>0</v>
      </c>
      <c r="AX258" s="106">
        <f t="shared" si="1204"/>
        <v>0</v>
      </c>
      <c r="AY258" s="106">
        <f t="shared" si="23"/>
        <v>0</v>
      </c>
      <c r="BA258" s="108">
        <f t="shared" si="24"/>
        <v>0</v>
      </c>
      <c r="BB258" s="106">
        <f t="shared" ref="BB258:BJ258" si="1205">IF(S257&lt;=0,0,IF($C258&lt;=SUM($BA258:BA258),0,IF(AP258+$C258-SUM($BA258:BA258)&gt;S257+AD258,S257+AD258-AP258,$C258-SUM($BA258:BA258))))</f>
        <v>0</v>
      </c>
      <c r="BC258" s="106">
        <f t="shared" si="1205"/>
        <v>0</v>
      </c>
      <c r="BD258" s="106">
        <f t="shared" si="1205"/>
        <v>0</v>
      </c>
      <c r="BE258" s="106">
        <f t="shared" si="1205"/>
        <v>0</v>
      </c>
      <c r="BF258" s="106">
        <f t="shared" si="1205"/>
        <v>0</v>
      </c>
      <c r="BG258" s="106">
        <f t="shared" si="1205"/>
        <v>0</v>
      </c>
      <c r="BH258" s="106">
        <f t="shared" si="1205"/>
        <v>0</v>
      </c>
      <c r="BI258" s="106">
        <f t="shared" si="1205"/>
        <v>0</v>
      </c>
      <c r="BJ258" s="106">
        <f t="shared" si="1205"/>
        <v>0</v>
      </c>
    </row>
    <row r="259" ht="11.25" customHeight="1">
      <c r="A259" s="102" t="str">
        <f t="shared" si="16"/>
        <v/>
      </c>
      <c r="B259" s="103" t="str">
        <f t="shared" si="17"/>
        <v>#N/A</v>
      </c>
      <c r="C259" s="104" t="str">
        <f>IF(A259="","",IF(snowball,IF(($E$5-AY259)&lt;0,0,$E$5-AY259),0)+D259)</f>
        <v/>
      </c>
      <c r="D259" s="105"/>
      <c r="E259" s="106">
        <f t="shared" ref="E259:N259" si="1206">AO259+BA259</f>
        <v>0</v>
      </c>
      <c r="F259" s="106">
        <f t="shared" si="1206"/>
        <v>0</v>
      </c>
      <c r="G259" s="106">
        <f t="shared" si="1206"/>
        <v>0</v>
      </c>
      <c r="H259" s="106">
        <f t="shared" si="1206"/>
        <v>0</v>
      </c>
      <c r="I259" s="106">
        <f t="shared" si="1206"/>
        <v>0</v>
      </c>
      <c r="J259" s="106">
        <f t="shared" si="1206"/>
        <v>0</v>
      </c>
      <c r="K259" s="106">
        <f t="shared" si="1206"/>
        <v>0</v>
      </c>
      <c r="L259" s="106">
        <f t="shared" si="1206"/>
        <v>0</v>
      </c>
      <c r="M259" s="106">
        <f t="shared" si="1206"/>
        <v>0</v>
      </c>
      <c r="N259" s="106">
        <f t="shared" si="1206"/>
        <v>0</v>
      </c>
      <c r="P259" s="107">
        <f t="shared" si="11"/>
        <v>0</v>
      </c>
      <c r="R259" s="106">
        <f t="shared" ref="R259:AA259" si="1207">IF(E$8=0,0,ROUND(R258-(E259-AC259),2))</f>
        <v>0</v>
      </c>
      <c r="S259" s="106">
        <f t="shared" si="1207"/>
        <v>0</v>
      </c>
      <c r="T259" s="106">
        <f t="shared" si="1207"/>
        <v>0</v>
      </c>
      <c r="U259" s="106">
        <f t="shared" si="1207"/>
        <v>0</v>
      </c>
      <c r="V259" s="106">
        <f t="shared" si="1207"/>
        <v>0</v>
      </c>
      <c r="W259" s="106">
        <f t="shared" si="1207"/>
        <v>0</v>
      </c>
      <c r="X259" s="106">
        <f t="shared" si="1207"/>
        <v>0</v>
      </c>
      <c r="Y259" s="106">
        <f t="shared" si="1207"/>
        <v>0</v>
      </c>
      <c r="Z259" s="106">
        <f t="shared" si="1207"/>
        <v>0</v>
      </c>
      <c r="AA259" s="106">
        <f t="shared" si="1207"/>
        <v>0</v>
      </c>
      <c r="AC259" s="106">
        <f t="shared" ref="AC259:AL259" si="1208">ROUND(R258*E$9/12,2)</f>
        <v>0</v>
      </c>
      <c r="AD259" s="106">
        <f t="shared" si="1208"/>
        <v>0</v>
      </c>
      <c r="AE259" s="106">
        <f t="shared" si="1208"/>
        <v>0</v>
      </c>
      <c r="AF259" s="106">
        <f t="shared" si="1208"/>
        <v>0</v>
      </c>
      <c r="AG259" s="106">
        <f t="shared" si="1208"/>
        <v>0</v>
      </c>
      <c r="AH259" s="106">
        <f t="shared" si="1208"/>
        <v>0</v>
      </c>
      <c r="AI259" s="106">
        <f t="shared" si="1208"/>
        <v>0</v>
      </c>
      <c r="AJ259" s="106">
        <f t="shared" si="1208"/>
        <v>0</v>
      </c>
      <c r="AK259" s="106">
        <f t="shared" si="1208"/>
        <v>0</v>
      </c>
      <c r="AL259" s="106">
        <f t="shared" si="1208"/>
        <v>0</v>
      </c>
      <c r="AM259" s="106">
        <f t="shared" si="21"/>
        <v>0</v>
      </c>
      <c r="AO259" s="106">
        <f t="shared" ref="AO259:AX259" si="1209">IF(R258&gt;0,IF((R258+AC259)&lt;E$10,R258+AC259,E$10),0)</f>
        <v>0</v>
      </c>
      <c r="AP259" s="106">
        <f t="shared" si="1209"/>
        <v>0</v>
      </c>
      <c r="AQ259" s="106">
        <f t="shared" si="1209"/>
        <v>0</v>
      </c>
      <c r="AR259" s="106">
        <f t="shared" si="1209"/>
        <v>0</v>
      </c>
      <c r="AS259" s="106">
        <f t="shared" si="1209"/>
        <v>0</v>
      </c>
      <c r="AT259" s="106">
        <f t="shared" si="1209"/>
        <v>0</v>
      </c>
      <c r="AU259" s="106">
        <f t="shared" si="1209"/>
        <v>0</v>
      </c>
      <c r="AV259" s="106">
        <f t="shared" si="1209"/>
        <v>0</v>
      </c>
      <c r="AW259" s="106">
        <f t="shared" si="1209"/>
        <v>0</v>
      </c>
      <c r="AX259" s="106">
        <f t="shared" si="1209"/>
        <v>0</v>
      </c>
      <c r="AY259" s="106">
        <f t="shared" si="23"/>
        <v>0</v>
      </c>
      <c r="BA259" s="108">
        <f t="shared" si="24"/>
        <v>0</v>
      </c>
      <c r="BB259" s="106">
        <f t="shared" ref="BB259:BJ259" si="1210">IF(S258&lt;=0,0,IF($C259&lt;=SUM($BA259:BA259),0,IF(AP259+$C259-SUM($BA259:BA259)&gt;S258+AD259,S258+AD259-AP259,$C259-SUM($BA259:BA259))))</f>
        <v>0</v>
      </c>
      <c r="BC259" s="106">
        <f t="shared" si="1210"/>
        <v>0</v>
      </c>
      <c r="BD259" s="106">
        <f t="shared" si="1210"/>
        <v>0</v>
      </c>
      <c r="BE259" s="106">
        <f t="shared" si="1210"/>
        <v>0</v>
      </c>
      <c r="BF259" s="106">
        <f t="shared" si="1210"/>
        <v>0</v>
      </c>
      <c r="BG259" s="106">
        <f t="shared" si="1210"/>
        <v>0</v>
      </c>
      <c r="BH259" s="106">
        <f t="shared" si="1210"/>
        <v>0</v>
      </c>
      <c r="BI259" s="106">
        <f t="shared" si="1210"/>
        <v>0</v>
      </c>
      <c r="BJ259" s="106">
        <f t="shared" si="1210"/>
        <v>0</v>
      </c>
    </row>
    <row r="260" ht="11.25" customHeight="1">
      <c r="A260" s="102" t="str">
        <f t="shared" si="16"/>
        <v/>
      </c>
      <c r="B260" s="103" t="str">
        <f t="shared" si="17"/>
        <v>#N/A</v>
      </c>
      <c r="C260" s="104" t="str">
        <f>IF(A260="","",IF(snowball,IF(($E$5-AY260)&lt;0,0,$E$5-AY260),0)+D260)</f>
        <v/>
      </c>
      <c r="D260" s="105"/>
      <c r="E260" s="106">
        <f t="shared" ref="E260:N260" si="1211">AO260+BA260</f>
        <v>0</v>
      </c>
      <c r="F260" s="106">
        <f t="shared" si="1211"/>
        <v>0</v>
      </c>
      <c r="G260" s="106">
        <f t="shared" si="1211"/>
        <v>0</v>
      </c>
      <c r="H260" s="106">
        <f t="shared" si="1211"/>
        <v>0</v>
      </c>
      <c r="I260" s="106">
        <f t="shared" si="1211"/>
        <v>0</v>
      </c>
      <c r="J260" s="106">
        <f t="shared" si="1211"/>
        <v>0</v>
      </c>
      <c r="K260" s="106">
        <f t="shared" si="1211"/>
        <v>0</v>
      </c>
      <c r="L260" s="106">
        <f t="shared" si="1211"/>
        <v>0</v>
      </c>
      <c r="M260" s="106">
        <f t="shared" si="1211"/>
        <v>0</v>
      </c>
      <c r="N260" s="106">
        <f t="shared" si="1211"/>
        <v>0</v>
      </c>
      <c r="P260" s="107">
        <f t="shared" si="11"/>
        <v>0</v>
      </c>
      <c r="R260" s="106">
        <f t="shared" ref="R260:AA260" si="1212">IF(E$8=0,0,ROUND(R259-(E260-AC260),2))</f>
        <v>0</v>
      </c>
      <c r="S260" s="106">
        <f t="shared" si="1212"/>
        <v>0</v>
      </c>
      <c r="T260" s="106">
        <f t="shared" si="1212"/>
        <v>0</v>
      </c>
      <c r="U260" s="106">
        <f t="shared" si="1212"/>
        <v>0</v>
      </c>
      <c r="V260" s="106">
        <f t="shared" si="1212"/>
        <v>0</v>
      </c>
      <c r="W260" s="106">
        <f t="shared" si="1212"/>
        <v>0</v>
      </c>
      <c r="X260" s="106">
        <f t="shared" si="1212"/>
        <v>0</v>
      </c>
      <c r="Y260" s="106">
        <f t="shared" si="1212"/>
        <v>0</v>
      </c>
      <c r="Z260" s="106">
        <f t="shared" si="1212"/>
        <v>0</v>
      </c>
      <c r="AA260" s="106">
        <f t="shared" si="1212"/>
        <v>0</v>
      </c>
      <c r="AC260" s="106">
        <f t="shared" ref="AC260:AL260" si="1213">ROUND(R259*E$9/12,2)</f>
        <v>0</v>
      </c>
      <c r="AD260" s="106">
        <f t="shared" si="1213"/>
        <v>0</v>
      </c>
      <c r="AE260" s="106">
        <f t="shared" si="1213"/>
        <v>0</v>
      </c>
      <c r="AF260" s="106">
        <f t="shared" si="1213"/>
        <v>0</v>
      </c>
      <c r="AG260" s="106">
        <f t="shared" si="1213"/>
        <v>0</v>
      </c>
      <c r="AH260" s="106">
        <f t="shared" si="1213"/>
        <v>0</v>
      </c>
      <c r="AI260" s="106">
        <f t="shared" si="1213"/>
        <v>0</v>
      </c>
      <c r="AJ260" s="106">
        <f t="shared" si="1213"/>
        <v>0</v>
      </c>
      <c r="AK260" s="106">
        <f t="shared" si="1213"/>
        <v>0</v>
      </c>
      <c r="AL260" s="106">
        <f t="shared" si="1213"/>
        <v>0</v>
      </c>
      <c r="AM260" s="106">
        <f t="shared" si="21"/>
        <v>0</v>
      </c>
      <c r="AO260" s="106">
        <f t="shared" ref="AO260:AX260" si="1214">IF(R259&gt;0,IF((R259+AC260)&lt;E$10,R259+AC260,E$10),0)</f>
        <v>0</v>
      </c>
      <c r="AP260" s="106">
        <f t="shared" si="1214"/>
        <v>0</v>
      </c>
      <c r="AQ260" s="106">
        <f t="shared" si="1214"/>
        <v>0</v>
      </c>
      <c r="AR260" s="106">
        <f t="shared" si="1214"/>
        <v>0</v>
      </c>
      <c r="AS260" s="106">
        <f t="shared" si="1214"/>
        <v>0</v>
      </c>
      <c r="AT260" s="106">
        <f t="shared" si="1214"/>
        <v>0</v>
      </c>
      <c r="AU260" s="106">
        <f t="shared" si="1214"/>
        <v>0</v>
      </c>
      <c r="AV260" s="106">
        <f t="shared" si="1214"/>
        <v>0</v>
      </c>
      <c r="AW260" s="106">
        <f t="shared" si="1214"/>
        <v>0</v>
      </c>
      <c r="AX260" s="106">
        <f t="shared" si="1214"/>
        <v>0</v>
      </c>
      <c r="AY260" s="106">
        <f t="shared" si="23"/>
        <v>0</v>
      </c>
      <c r="BA260" s="108">
        <f t="shared" si="24"/>
        <v>0</v>
      </c>
      <c r="BB260" s="106">
        <f t="shared" ref="BB260:BJ260" si="1215">IF(S259&lt;=0,0,IF($C260&lt;=SUM($BA260:BA260),0,IF(AP260+$C260-SUM($BA260:BA260)&gt;S259+AD260,S259+AD260-AP260,$C260-SUM($BA260:BA260))))</f>
        <v>0</v>
      </c>
      <c r="BC260" s="106">
        <f t="shared" si="1215"/>
        <v>0</v>
      </c>
      <c r="BD260" s="106">
        <f t="shared" si="1215"/>
        <v>0</v>
      </c>
      <c r="BE260" s="106">
        <f t="shared" si="1215"/>
        <v>0</v>
      </c>
      <c r="BF260" s="106">
        <f t="shared" si="1215"/>
        <v>0</v>
      </c>
      <c r="BG260" s="106">
        <f t="shared" si="1215"/>
        <v>0</v>
      </c>
      <c r="BH260" s="106">
        <f t="shared" si="1215"/>
        <v>0</v>
      </c>
      <c r="BI260" s="106">
        <f t="shared" si="1215"/>
        <v>0</v>
      </c>
      <c r="BJ260" s="106">
        <f t="shared" si="1215"/>
        <v>0</v>
      </c>
    </row>
    <row r="261" ht="11.25" customHeight="1">
      <c r="A261" s="102" t="str">
        <f t="shared" si="16"/>
        <v/>
      </c>
      <c r="B261" s="103" t="str">
        <f t="shared" si="17"/>
        <v>#N/A</v>
      </c>
      <c r="C261" s="104" t="str">
        <f>IF(A261="","",IF(snowball,IF(($E$5-AY261)&lt;0,0,$E$5-AY261),0)+D261)</f>
        <v/>
      </c>
      <c r="D261" s="105"/>
      <c r="E261" s="106">
        <f t="shared" ref="E261:N261" si="1216">AO261+BA261</f>
        <v>0</v>
      </c>
      <c r="F261" s="106">
        <f t="shared" si="1216"/>
        <v>0</v>
      </c>
      <c r="G261" s="106">
        <f t="shared" si="1216"/>
        <v>0</v>
      </c>
      <c r="H261" s="106">
        <f t="shared" si="1216"/>
        <v>0</v>
      </c>
      <c r="I261" s="106">
        <f t="shared" si="1216"/>
        <v>0</v>
      </c>
      <c r="J261" s="106">
        <f t="shared" si="1216"/>
        <v>0</v>
      </c>
      <c r="K261" s="106">
        <f t="shared" si="1216"/>
        <v>0</v>
      </c>
      <c r="L261" s="106">
        <f t="shared" si="1216"/>
        <v>0</v>
      </c>
      <c r="M261" s="106">
        <f t="shared" si="1216"/>
        <v>0</v>
      </c>
      <c r="N261" s="106">
        <f t="shared" si="1216"/>
        <v>0</v>
      </c>
      <c r="P261" s="107">
        <f t="shared" si="11"/>
        <v>0</v>
      </c>
      <c r="R261" s="106">
        <f t="shared" ref="R261:AA261" si="1217">IF(E$8=0,0,ROUND(R260-(E261-AC261),2))</f>
        <v>0</v>
      </c>
      <c r="S261" s="106">
        <f t="shared" si="1217"/>
        <v>0</v>
      </c>
      <c r="T261" s="106">
        <f t="shared" si="1217"/>
        <v>0</v>
      </c>
      <c r="U261" s="106">
        <f t="shared" si="1217"/>
        <v>0</v>
      </c>
      <c r="V261" s="106">
        <f t="shared" si="1217"/>
        <v>0</v>
      </c>
      <c r="W261" s="106">
        <f t="shared" si="1217"/>
        <v>0</v>
      </c>
      <c r="X261" s="106">
        <f t="shared" si="1217"/>
        <v>0</v>
      </c>
      <c r="Y261" s="106">
        <f t="shared" si="1217"/>
        <v>0</v>
      </c>
      <c r="Z261" s="106">
        <f t="shared" si="1217"/>
        <v>0</v>
      </c>
      <c r="AA261" s="106">
        <f t="shared" si="1217"/>
        <v>0</v>
      </c>
      <c r="AC261" s="106">
        <f t="shared" ref="AC261:AL261" si="1218">ROUND(R260*E$9/12,2)</f>
        <v>0</v>
      </c>
      <c r="AD261" s="106">
        <f t="shared" si="1218"/>
        <v>0</v>
      </c>
      <c r="AE261" s="106">
        <f t="shared" si="1218"/>
        <v>0</v>
      </c>
      <c r="AF261" s="106">
        <f t="shared" si="1218"/>
        <v>0</v>
      </c>
      <c r="AG261" s="106">
        <f t="shared" si="1218"/>
        <v>0</v>
      </c>
      <c r="AH261" s="106">
        <f t="shared" si="1218"/>
        <v>0</v>
      </c>
      <c r="AI261" s="106">
        <f t="shared" si="1218"/>
        <v>0</v>
      </c>
      <c r="AJ261" s="106">
        <f t="shared" si="1218"/>
        <v>0</v>
      </c>
      <c r="AK261" s="106">
        <f t="shared" si="1218"/>
        <v>0</v>
      </c>
      <c r="AL261" s="106">
        <f t="shared" si="1218"/>
        <v>0</v>
      </c>
      <c r="AM261" s="106">
        <f t="shared" si="21"/>
        <v>0</v>
      </c>
      <c r="AO261" s="106">
        <f t="shared" ref="AO261:AX261" si="1219">IF(R260&gt;0,IF((R260+AC261)&lt;E$10,R260+AC261,E$10),0)</f>
        <v>0</v>
      </c>
      <c r="AP261" s="106">
        <f t="shared" si="1219"/>
        <v>0</v>
      </c>
      <c r="AQ261" s="106">
        <f t="shared" si="1219"/>
        <v>0</v>
      </c>
      <c r="AR261" s="106">
        <f t="shared" si="1219"/>
        <v>0</v>
      </c>
      <c r="AS261" s="106">
        <f t="shared" si="1219"/>
        <v>0</v>
      </c>
      <c r="AT261" s="106">
        <f t="shared" si="1219"/>
        <v>0</v>
      </c>
      <c r="AU261" s="106">
        <f t="shared" si="1219"/>
        <v>0</v>
      </c>
      <c r="AV261" s="106">
        <f t="shared" si="1219"/>
        <v>0</v>
      </c>
      <c r="AW261" s="106">
        <f t="shared" si="1219"/>
        <v>0</v>
      </c>
      <c r="AX261" s="106">
        <f t="shared" si="1219"/>
        <v>0</v>
      </c>
      <c r="AY261" s="106">
        <f t="shared" si="23"/>
        <v>0</v>
      </c>
      <c r="BA261" s="108">
        <f t="shared" si="24"/>
        <v>0</v>
      </c>
      <c r="BB261" s="106">
        <f t="shared" ref="BB261:BJ261" si="1220">IF(S260&lt;=0,0,IF($C261&lt;=SUM($BA261:BA261),0,IF(AP261+$C261-SUM($BA261:BA261)&gt;S260+AD261,S260+AD261-AP261,$C261-SUM($BA261:BA261))))</f>
        <v>0</v>
      </c>
      <c r="BC261" s="106">
        <f t="shared" si="1220"/>
        <v>0</v>
      </c>
      <c r="BD261" s="106">
        <f t="shared" si="1220"/>
        <v>0</v>
      </c>
      <c r="BE261" s="106">
        <f t="shared" si="1220"/>
        <v>0</v>
      </c>
      <c r="BF261" s="106">
        <f t="shared" si="1220"/>
        <v>0</v>
      </c>
      <c r="BG261" s="106">
        <f t="shared" si="1220"/>
        <v>0</v>
      </c>
      <c r="BH261" s="106">
        <f t="shared" si="1220"/>
        <v>0</v>
      </c>
      <c r="BI261" s="106">
        <f t="shared" si="1220"/>
        <v>0</v>
      </c>
      <c r="BJ261" s="106">
        <f t="shared" si="1220"/>
        <v>0</v>
      </c>
    </row>
    <row r="262" ht="11.25" customHeight="1">
      <c r="A262" s="102" t="str">
        <f t="shared" si="16"/>
        <v/>
      </c>
      <c r="B262" s="103" t="str">
        <f t="shared" si="17"/>
        <v>#N/A</v>
      </c>
      <c r="C262" s="104" t="str">
        <f>IF(A262="","",IF(snowball,IF(($E$5-AY262)&lt;0,0,$E$5-AY262),0)+D262)</f>
        <v/>
      </c>
      <c r="D262" s="105"/>
      <c r="E262" s="106">
        <f t="shared" ref="E262:N262" si="1221">AO262+BA262</f>
        <v>0</v>
      </c>
      <c r="F262" s="106">
        <f t="shared" si="1221"/>
        <v>0</v>
      </c>
      <c r="G262" s="106">
        <f t="shared" si="1221"/>
        <v>0</v>
      </c>
      <c r="H262" s="106">
        <f t="shared" si="1221"/>
        <v>0</v>
      </c>
      <c r="I262" s="106">
        <f t="shared" si="1221"/>
        <v>0</v>
      </c>
      <c r="J262" s="106">
        <f t="shared" si="1221"/>
        <v>0</v>
      </c>
      <c r="K262" s="106">
        <f t="shared" si="1221"/>
        <v>0</v>
      </c>
      <c r="L262" s="106">
        <f t="shared" si="1221"/>
        <v>0</v>
      </c>
      <c r="M262" s="106">
        <f t="shared" si="1221"/>
        <v>0</v>
      </c>
      <c r="N262" s="106">
        <f t="shared" si="1221"/>
        <v>0</v>
      </c>
      <c r="P262" s="107">
        <f t="shared" si="11"/>
        <v>0</v>
      </c>
      <c r="R262" s="106">
        <f t="shared" ref="R262:AA262" si="1222">IF(E$8=0,0,ROUND(R261-(E262-AC262),2))</f>
        <v>0</v>
      </c>
      <c r="S262" s="106">
        <f t="shared" si="1222"/>
        <v>0</v>
      </c>
      <c r="T262" s="106">
        <f t="shared" si="1222"/>
        <v>0</v>
      </c>
      <c r="U262" s="106">
        <f t="shared" si="1222"/>
        <v>0</v>
      </c>
      <c r="V262" s="106">
        <f t="shared" si="1222"/>
        <v>0</v>
      </c>
      <c r="W262" s="106">
        <f t="shared" si="1222"/>
        <v>0</v>
      </c>
      <c r="X262" s="106">
        <f t="shared" si="1222"/>
        <v>0</v>
      </c>
      <c r="Y262" s="106">
        <f t="shared" si="1222"/>
        <v>0</v>
      </c>
      <c r="Z262" s="106">
        <f t="shared" si="1222"/>
        <v>0</v>
      </c>
      <c r="AA262" s="106">
        <f t="shared" si="1222"/>
        <v>0</v>
      </c>
      <c r="AC262" s="106">
        <f t="shared" ref="AC262:AL262" si="1223">ROUND(R261*E$9/12,2)</f>
        <v>0</v>
      </c>
      <c r="AD262" s="106">
        <f t="shared" si="1223"/>
        <v>0</v>
      </c>
      <c r="AE262" s="106">
        <f t="shared" si="1223"/>
        <v>0</v>
      </c>
      <c r="AF262" s="106">
        <f t="shared" si="1223"/>
        <v>0</v>
      </c>
      <c r="AG262" s="106">
        <f t="shared" si="1223"/>
        <v>0</v>
      </c>
      <c r="AH262" s="106">
        <f t="shared" si="1223"/>
        <v>0</v>
      </c>
      <c r="AI262" s="106">
        <f t="shared" si="1223"/>
        <v>0</v>
      </c>
      <c r="AJ262" s="106">
        <f t="shared" si="1223"/>
        <v>0</v>
      </c>
      <c r="AK262" s="106">
        <f t="shared" si="1223"/>
        <v>0</v>
      </c>
      <c r="AL262" s="106">
        <f t="shared" si="1223"/>
        <v>0</v>
      </c>
      <c r="AM262" s="106">
        <f t="shared" si="21"/>
        <v>0</v>
      </c>
      <c r="AO262" s="106">
        <f t="shared" ref="AO262:AX262" si="1224">IF(R261&gt;0,IF((R261+AC262)&lt;E$10,R261+AC262,E$10),0)</f>
        <v>0</v>
      </c>
      <c r="AP262" s="106">
        <f t="shared" si="1224"/>
        <v>0</v>
      </c>
      <c r="AQ262" s="106">
        <f t="shared" si="1224"/>
        <v>0</v>
      </c>
      <c r="AR262" s="106">
        <f t="shared" si="1224"/>
        <v>0</v>
      </c>
      <c r="AS262" s="106">
        <f t="shared" si="1224"/>
        <v>0</v>
      </c>
      <c r="AT262" s="106">
        <f t="shared" si="1224"/>
        <v>0</v>
      </c>
      <c r="AU262" s="106">
        <f t="shared" si="1224"/>
        <v>0</v>
      </c>
      <c r="AV262" s="106">
        <f t="shared" si="1224"/>
        <v>0</v>
      </c>
      <c r="AW262" s="106">
        <f t="shared" si="1224"/>
        <v>0</v>
      </c>
      <c r="AX262" s="106">
        <f t="shared" si="1224"/>
        <v>0</v>
      </c>
      <c r="AY262" s="106">
        <f t="shared" si="23"/>
        <v>0</v>
      </c>
      <c r="BA262" s="108">
        <f t="shared" si="24"/>
        <v>0</v>
      </c>
      <c r="BB262" s="106">
        <f t="shared" ref="BB262:BJ262" si="1225">IF(S261&lt;=0,0,IF($C262&lt;=SUM($BA262:BA262),0,IF(AP262+$C262-SUM($BA262:BA262)&gt;S261+AD262,S261+AD262-AP262,$C262-SUM($BA262:BA262))))</f>
        <v>0</v>
      </c>
      <c r="BC262" s="106">
        <f t="shared" si="1225"/>
        <v>0</v>
      </c>
      <c r="BD262" s="106">
        <f t="shared" si="1225"/>
        <v>0</v>
      </c>
      <c r="BE262" s="106">
        <f t="shared" si="1225"/>
        <v>0</v>
      </c>
      <c r="BF262" s="106">
        <f t="shared" si="1225"/>
        <v>0</v>
      </c>
      <c r="BG262" s="106">
        <f t="shared" si="1225"/>
        <v>0</v>
      </c>
      <c r="BH262" s="106">
        <f t="shared" si="1225"/>
        <v>0</v>
      </c>
      <c r="BI262" s="106">
        <f t="shared" si="1225"/>
        <v>0</v>
      </c>
      <c r="BJ262" s="106">
        <f t="shared" si="1225"/>
        <v>0</v>
      </c>
    </row>
    <row r="263" ht="11.25" customHeight="1">
      <c r="A263" s="102" t="str">
        <f t="shared" si="16"/>
        <v/>
      </c>
      <c r="B263" s="103" t="str">
        <f t="shared" si="17"/>
        <v>#N/A</v>
      </c>
      <c r="C263" s="104" t="str">
        <f>IF(A263="","",IF(snowball,IF(($E$5-AY263)&lt;0,0,$E$5-AY263),0)+D263)</f>
        <v/>
      </c>
      <c r="D263" s="105"/>
      <c r="E263" s="106">
        <f t="shared" ref="E263:N263" si="1226">AO263+BA263</f>
        <v>0</v>
      </c>
      <c r="F263" s="106">
        <f t="shared" si="1226"/>
        <v>0</v>
      </c>
      <c r="G263" s="106">
        <f t="shared" si="1226"/>
        <v>0</v>
      </c>
      <c r="H263" s="106">
        <f t="shared" si="1226"/>
        <v>0</v>
      </c>
      <c r="I263" s="106">
        <f t="shared" si="1226"/>
        <v>0</v>
      </c>
      <c r="J263" s="106">
        <f t="shared" si="1226"/>
        <v>0</v>
      </c>
      <c r="K263" s="106">
        <f t="shared" si="1226"/>
        <v>0</v>
      </c>
      <c r="L263" s="106">
        <f t="shared" si="1226"/>
        <v>0</v>
      </c>
      <c r="M263" s="106">
        <f t="shared" si="1226"/>
        <v>0</v>
      </c>
      <c r="N263" s="106">
        <f t="shared" si="1226"/>
        <v>0</v>
      </c>
      <c r="P263" s="107">
        <f t="shared" si="11"/>
        <v>0</v>
      </c>
      <c r="R263" s="106">
        <f t="shared" ref="R263:AA263" si="1227">IF(E$8=0,0,ROUND(R262-(E263-AC263),2))</f>
        <v>0</v>
      </c>
      <c r="S263" s="106">
        <f t="shared" si="1227"/>
        <v>0</v>
      </c>
      <c r="T263" s="106">
        <f t="shared" si="1227"/>
        <v>0</v>
      </c>
      <c r="U263" s="106">
        <f t="shared" si="1227"/>
        <v>0</v>
      </c>
      <c r="V263" s="106">
        <f t="shared" si="1227"/>
        <v>0</v>
      </c>
      <c r="W263" s="106">
        <f t="shared" si="1227"/>
        <v>0</v>
      </c>
      <c r="X263" s="106">
        <f t="shared" si="1227"/>
        <v>0</v>
      </c>
      <c r="Y263" s="106">
        <f t="shared" si="1227"/>
        <v>0</v>
      </c>
      <c r="Z263" s="106">
        <f t="shared" si="1227"/>
        <v>0</v>
      </c>
      <c r="AA263" s="106">
        <f t="shared" si="1227"/>
        <v>0</v>
      </c>
      <c r="AC263" s="106">
        <f t="shared" ref="AC263:AL263" si="1228">ROUND(R262*E$9/12,2)</f>
        <v>0</v>
      </c>
      <c r="AD263" s="106">
        <f t="shared" si="1228"/>
        <v>0</v>
      </c>
      <c r="AE263" s="106">
        <f t="shared" si="1228"/>
        <v>0</v>
      </c>
      <c r="AF263" s="106">
        <f t="shared" si="1228"/>
        <v>0</v>
      </c>
      <c r="AG263" s="106">
        <f t="shared" si="1228"/>
        <v>0</v>
      </c>
      <c r="AH263" s="106">
        <f t="shared" si="1228"/>
        <v>0</v>
      </c>
      <c r="AI263" s="106">
        <f t="shared" si="1228"/>
        <v>0</v>
      </c>
      <c r="AJ263" s="106">
        <f t="shared" si="1228"/>
        <v>0</v>
      </c>
      <c r="AK263" s="106">
        <f t="shared" si="1228"/>
        <v>0</v>
      </c>
      <c r="AL263" s="106">
        <f t="shared" si="1228"/>
        <v>0</v>
      </c>
      <c r="AM263" s="106">
        <f t="shared" si="21"/>
        <v>0</v>
      </c>
      <c r="AO263" s="106">
        <f t="shared" ref="AO263:AX263" si="1229">IF(R262&gt;0,IF((R262+AC263)&lt;E$10,R262+AC263,E$10),0)</f>
        <v>0</v>
      </c>
      <c r="AP263" s="106">
        <f t="shared" si="1229"/>
        <v>0</v>
      </c>
      <c r="AQ263" s="106">
        <f t="shared" si="1229"/>
        <v>0</v>
      </c>
      <c r="AR263" s="106">
        <f t="shared" si="1229"/>
        <v>0</v>
      </c>
      <c r="AS263" s="106">
        <f t="shared" si="1229"/>
        <v>0</v>
      </c>
      <c r="AT263" s="106">
        <f t="shared" si="1229"/>
        <v>0</v>
      </c>
      <c r="AU263" s="106">
        <f t="shared" si="1229"/>
        <v>0</v>
      </c>
      <c r="AV263" s="106">
        <f t="shared" si="1229"/>
        <v>0</v>
      </c>
      <c r="AW263" s="106">
        <f t="shared" si="1229"/>
        <v>0</v>
      </c>
      <c r="AX263" s="106">
        <f t="shared" si="1229"/>
        <v>0</v>
      </c>
      <c r="AY263" s="106">
        <f t="shared" si="23"/>
        <v>0</v>
      </c>
      <c r="BA263" s="108">
        <f t="shared" si="24"/>
        <v>0</v>
      </c>
      <c r="BB263" s="106">
        <f t="shared" ref="BB263:BJ263" si="1230">IF(S262&lt;=0,0,IF($C263&lt;=SUM($BA263:BA263),0,IF(AP263+$C263-SUM($BA263:BA263)&gt;S262+AD263,S262+AD263-AP263,$C263-SUM($BA263:BA263))))</f>
        <v>0</v>
      </c>
      <c r="BC263" s="106">
        <f t="shared" si="1230"/>
        <v>0</v>
      </c>
      <c r="BD263" s="106">
        <f t="shared" si="1230"/>
        <v>0</v>
      </c>
      <c r="BE263" s="106">
        <f t="shared" si="1230"/>
        <v>0</v>
      </c>
      <c r="BF263" s="106">
        <f t="shared" si="1230"/>
        <v>0</v>
      </c>
      <c r="BG263" s="106">
        <f t="shared" si="1230"/>
        <v>0</v>
      </c>
      <c r="BH263" s="106">
        <f t="shared" si="1230"/>
        <v>0</v>
      </c>
      <c r="BI263" s="106">
        <f t="shared" si="1230"/>
        <v>0</v>
      </c>
      <c r="BJ263" s="106">
        <f t="shared" si="1230"/>
        <v>0</v>
      </c>
    </row>
    <row r="264" ht="11.25" customHeight="1">
      <c r="A264" s="102" t="str">
        <f t="shared" si="16"/>
        <v/>
      </c>
      <c r="B264" s="103" t="str">
        <f t="shared" si="17"/>
        <v>#N/A</v>
      </c>
      <c r="C264" s="104" t="str">
        <f>IF(A264="","",IF(snowball,IF(($E$5-AY264)&lt;0,0,$E$5-AY264),0)+D264)</f>
        <v/>
      </c>
      <c r="D264" s="105"/>
      <c r="E264" s="106">
        <f t="shared" ref="E264:N264" si="1231">AO264+BA264</f>
        <v>0</v>
      </c>
      <c r="F264" s="106">
        <f t="shared" si="1231"/>
        <v>0</v>
      </c>
      <c r="G264" s="106">
        <f t="shared" si="1231"/>
        <v>0</v>
      </c>
      <c r="H264" s="106">
        <f t="shared" si="1231"/>
        <v>0</v>
      </c>
      <c r="I264" s="106">
        <f t="shared" si="1231"/>
        <v>0</v>
      </c>
      <c r="J264" s="106">
        <f t="shared" si="1231"/>
        <v>0</v>
      </c>
      <c r="K264" s="106">
        <f t="shared" si="1231"/>
        <v>0</v>
      </c>
      <c r="L264" s="106">
        <f t="shared" si="1231"/>
        <v>0</v>
      </c>
      <c r="M264" s="106">
        <f t="shared" si="1231"/>
        <v>0</v>
      </c>
      <c r="N264" s="106">
        <f t="shared" si="1231"/>
        <v>0</v>
      </c>
      <c r="P264" s="107">
        <f t="shared" si="11"/>
        <v>0</v>
      </c>
      <c r="R264" s="106">
        <f t="shared" ref="R264:AA264" si="1232">IF(E$8=0,0,ROUND(R263-(E264-AC264),2))</f>
        <v>0</v>
      </c>
      <c r="S264" s="106">
        <f t="shared" si="1232"/>
        <v>0</v>
      </c>
      <c r="T264" s="106">
        <f t="shared" si="1232"/>
        <v>0</v>
      </c>
      <c r="U264" s="106">
        <f t="shared" si="1232"/>
        <v>0</v>
      </c>
      <c r="V264" s="106">
        <f t="shared" si="1232"/>
        <v>0</v>
      </c>
      <c r="W264" s="106">
        <f t="shared" si="1232"/>
        <v>0</v>
      </c>
      <c r="X264" s="106">
        <f t="shared" si="1232"/>
        <v>0</v>
      </c>
      <c r="Y264" s="106">
        <f t="shared" si="1232"/>
        <v>0</v>
      </c>
      <c r="Z264" s="106">
        <f t="shared" si="1232"/>
        <v>0</v>
      </c>
      <c r="AA264" s="106">
        <f t="shared" si="1232"/>
        <v>0</v>
      </c>
      <c r="AC264" s="106">
        <f t="shared" ref="AC264:AL264" si="1233">ROUND(R263*E$9/12,2)</f>
        <v>0</v>
      </c>
      <c r="AD264" s="106">
        <f t="shared" si="1233"/>
        <v>0</v>
      </c>
      <c r="AE264" s="106">
        <f t="shared" si="1233"/>
        <v>0</v>
      </c>
      <c r="AF264" s="106">
        <f t="shared" si="1233"/>
        <v>0</v>
      </c>
      <c r="AG264" s="106">
        <f t="shared" si="1233"/>
        <v>0</v>
      </c>
      <c r="AH264" s="106">
        <f t="shared" si="1233"/>
        <v>0</v>
      </c>
      <c r="AI264" s="106">
        <f t="shared" si="1233"/>
        <v>0</v>
      </c>
      <c r="AJ264" s="106">
        <f t="shared" si="1233"/>
        <v>0</v>
      </c>
      <c r="AK264" s="106">
        <f t="shared" si="1233"/>
        <v>0</v>
      </c>
      <c r="AL264" s="106">
        <f t="shared" si="1233"/>
        <v>0</v>
      </c>
      <c r="AM264" s="106">
        <f t="shared" si="21"/>
        <v>0</v>
      </c>
      <c r="AO264" s="106">
        <f t="shared" ref="AO264:AX264" si="1234">IF(R263&gt;0,IF((R263+AC264)&lt;E$10,R263+AC264,E$10),0)</f>
        <v>0</v>
      </c>
      <c r="AP264" s="106">
        <f t="shared" si="1234"/>
        <v>0</v>
      </c>
      <c r="AQ264" s="106">
        <f t="shared" si="1234"/>
        <v>0</v>
      </c>
      <c r="AR264" s="106">
        <f t="shared" si="1234"/>
        <v>0</v>
      </c>
      <c r="AS264" s="106">
        <f t="shared" si="1234"/>
        <v>0</v>
      </c>
      <c r="AT264" s="106">
        <f t="shared" si="1234"/>
        <v>0</v>
      </c>
      <c r="AU264" s="106">
        <f t="shared" si="1234"/>
        <v>0</v>
      </c>
      <c r="AV264" s="106">
        <f t="shared" si="1234"/>
        <v>0</v>
      </c>
      <c r="AW264" s="106">
        <f t="shared" si="1234"/>
        <v>0</v>
      </c>
      <c r="AX264" s="106">
        <f t="shared" si="1234"/>
        <v>0</v>
      </c>
      <c r="AY264" s="106">
        <f t="shared" si="23"/>
        <v>0</v>
      </c>
      <c r="BA264" s="108">
        <f t="shared" si="24"/>
        <v>0</v>
      </c>
      <c r="BB264" s="106">
        <f t="shared" ref="BB264:BJ264" si="1235">IF(S263&lt;=0,0,IF($C264&lt;=SUM($BA264:BA264),0,IF(AP264+$C264-SUM($BA264:BA264)&gt;S263+AD264,S263+AD264-AP264,$C264-SUM($BA264:BA264))))</f>
        <v>0</v>
      </c>
      <c r="BC264" s="106">
        <f t="shared" si="1235"/>
        <v>0</v>
      </c>
      <c r="BD264" s="106">
        <f t="shared" si="1235"/>
        <v>0</v>
      </c>
      <c r="BE264" s="106">
        <f t="shared" si="1235"/>
        <v>0</v>
      </c>
      <c r="BF264" s="106">
        <f t="shared" si="1235"/>
        <v>0</v>
      </c>
      <c r="BG264" s="106">
        <f t="shared" si="1235"/>
        <v>0</v>
      </c>
      <c r="BH264" s="106">
        <f t="shared" si="1235"/>
        <v>0</v>
      </c>
      <c r="BI264" s="106">
        <f t="shared" si="1235"/>
        <v>0</v>
      </c>
      <c r="BJ264" s="106">
        <f t="shared" si="1235"/>
        <v>0</v>
      </c>
    </row>
    <row r="265" ht="11.25" customHeight="1">
      <c r="A265" s="102" t="str">
        <f t="shared" si="16"/>
        <v/>
      </c>
      <c r="B265" s="103" t="str">
        <f t="shared" si="17"/>
        <v>#N/A</v>
      </c>
      <c r="C265" s="104" t="str">
        <f>IF(A265="","",IF(snowball,IF(($E$5-AY265)&lt;0,0,$E$5-AY265),0)+D265)</f>
        <v/>
      </c>
      <c r="D265" s="105"/>
      <c r="E265" s="106">
        <f t="shared" ref="E265:N265" si="1236">AO265+BA265</f>
        <v>0</v>
      </c>
      <c r="F265" s="106">
        <f t="shared" si="1236"/>
        <v>0</v>
      </c>
      <c r="G265" s="106">
        <f t="shared" si="1236"/>
        <v>0</v>
      </c>
      <c r="H265" s="106">
        <f t="shared" si="1236"/>
        <v>0</v>
      </c>
      <c r="I265" s="106">
        <f t="shared" si="1236"/>
        <v>0</v>
      </c>
      <c r="J265" s="106">
        <f t="shared" si="1236"/>
        <v>0</v>
      </c>
      <c r="K265" s="106">
        <f t="shared" si="1236"/>
        <v>0</v>
      </c>
      <c r="L265" s="106">
        <f t="shared" si="1236"/>
        <v>0</v>
      </c>
      <c r="M265" s="106">
        <f t="shared" si="1236"/>
        <v>0</v>
      </c>
      <c r="N265" s="106">
        <f t="shared" si="1236"/>
        <v>0</v>
      </c>
      <c r="P265" s="107">
        <f t="shared" si="11"/>
        <v>0</v>
      </c>
      <c r="R265" s="106">
        <f t="shared" ref="R265:AA265" si="1237">IF(E$8=0,0,ROUND(R264-(E265-AC265),2))</f>
        <v>0</v>
      </c>
      <c r="S265" s="106">
        <f t="shared" si="1237"/>
        <v>0</v>
      </c>
      <c r="T265" s="106">
        <f t="shared" si="1237"/>
        <v>0</v>
      </c>
      <c r="U265" s="106">
        <f t="shared" si="1237"/>
        <v>0</v>
      </c>
      <c r="V265" s="106">
        <f t="shared" si="1237"/>
        <v>0</v>
      </c>
      <c r="W265" s="106">
        <f t="shared" si="1237"/>
        <v>0</v>
      </c>
      <c r="X265" s="106">
        <f t="shared" si="1237"/>
        <v>0</v>
      </c>
      <c r="Y265" s="106">
        <f t="shared" si="1237"/>
        <v>0</v>
      </c>
      <c r="Z265" s="106">
        <f t="shared" si="1237"/>
        <v>0</v>
      </c>
      <c r="AA265" s="106">
        <f t="shared" si="1237"/>
        <v>0</v>
      </c>
      <c r="AC265" s="106">
        <f t="shared" ref="AC265:AL265" si="1238">ROUND(R264*E$9/12,2)</f>
        <v>0</v>
      </c>
      <c r="AD265" s="106">
        <f t="shared" si="1238"/>
        <v>0</v>
      </c>
      <c r="AE265" s="106">
        <f t="shared" si="1238"/>
        <v>0</v>
      </c>
      <c r="AF265" s="106">
        <f t="shared" si="1238"/>
        <v>0</v>
      </c>
      <c r="AG265" s="106">
        <f t="shared" si="1238"/>
        <v>0</v>
      </c>
      <c r="AH265" s="106">
        <f t="shared" si="1238"/>
        <v>0</v>
      </c>
      <c r="AI265" s="106">
        <f t="shared" si="1238"/>
        <v>0</v>
      </c>
      <c r="AJ265" s="106">
        <f t="shared" si="1238"/>
        <v>0</v>
      </c>
      <c r="AK265" s="106">
        <f t="shared" si="1238"/>
        <v>0</v>
      </c>
      <c r="AL265" s="106">
        <f t="shared" si="1238"/>
        <v>0</v>
      </c>
      <c r="AM265" s="106">
        <f t="shared" si="21"/>
        <v>0</v>
      </c>
      <c r="AO265" s="106">
        <f t="shared" ref="AO265:AX265" si="1239">IF(R264&gt;0,IF((R264+AC265)&lt;E$10,R264+AC265,E$10),0)</f>
        <v>0</v>
      </c>
      <c r="AP265" s="106">
        <f t="shared" si="1239"/>
        <v>0</v>
      </c>
      <c r="AQ265" s="106">
        <f t="shared" si="1239"/>
        <v>0</v>
      </c>
      <c r="AR265" s="106">
        <f t="shared" si="1239"/>
        <v>0</v>
      </c>
      <c r="AS265" s="106">
        <f t="shared" si="1239"/>
        <v>0</v>
      </c>
      <c r="AT265" s="106">
        <f t="shared" si="1239"/>
        <v>0</v>
      </c>
      <c r="AU265" s="106">
        <f t="shared" si="1239"/>
        <v>0</v>
      </c>
      <c r="AV265" s="106">
        <f t="shared" si="1239"/>
        <v>0</v>
      </c>
      <c r="AW265" s="106">
        <f t="shared" si="1239"/>
        <v>0</v>
      </c>
      <c r="AX265" s="106">
        <f t="shared" si="1239"/>
        <v>0</v>
      </c>
      <c r="AY265" s="106">
        <f t="shared" si="23"/>
        <v>0</v>
      </c>
      <c r="BA265" s="108">
        <f t="shared" si="24"/>
        <v>0</v>
      </c>
      <c r="BB265" s="106">
        <f t="shared" ref="BB265:BJ265" si="1240">IF(S264&lt;=0,0,IF($C265&lt;=SUM($BA265:BA265),0,IF(AP265+$C265-SUM($BA265:BA265)&gt;S264+AD265,S264+AD265-AP265,$C265-SUM($BA265:BA265))))</f>
        <v>0</v>
      </c>
      <c r="BC265" s="106">
        <f t="shared" si="1240"/>
        <v>0</v>
      </c>
      <c r="BD265" s="106">
        <f t="shared" si="1240"/>
        <v>0</v>
      </c>
      <c r="BE265" s="106">
        <f t="shared" si="1240"/>
        <v>0</v>
      </c>
      <c r="BF265" s="106">
        <f t="shared" si="1240"/>
        <v>0</v>
      </c>
      <c r="BG265" s="106">
        <f t="shared" si="1240"/>
        <v>0</v>
      </c>
      <c r="BH265" s="106">
        <f t="shared" si="1240"/>
        <v>0</v>
      </c>
      <c r="BI265" s="106">
        <f t="shared" si="1240"/>
        <v>0</v>
      </c>
      <c r="BJ265" s="106">
        <f t="shared" si="1240"/>
        <v>0</v>
      </c>
    </row>
    <row r="266" ht="11.25" customHeight="1">
      <c r="A266" s="102" t="str">
        <f t="shared" si="16"/>
        <v/>
      </c>
      <c r="B266" s="103" t="str">
        <f t="shared" si="17"/>
        <v>#N/A</v>
      </c>
      <c r="C266" s="104" t="str">
        <f>IF(A266="","",IF(snowball,IF(($E$5-AY266)&lt;0,0,$E$5-AY266),0)+D266)</f>
        <v/>
      </c>
      <c r="D266" s="105"/>
      <c r="E266" s="106">
        <f t="shared" ref="E266:N266" si="1241">AO266+BA266</f>
        <v>0</v>
      </c>
      <c r="F266" s="106">
        <f t="shared" si="1241"/>
        <v>0</v>
      </c>
      <c r="G266" s="106">
        <f t="shared" si="1241"/>
        <v>0</v>
      </c>
      <c r="H266" s="106">
        <f t="shared" si="1241"/>
        <v>0</v>
      </c>
      <c r="I266" s="106">
        <f t="shared" si="1241"/>
        <v>0</v>
      </c>
      <c r="J266" s="106">
        <f t="shared" si="1241"/>
        <v>0</v>
      </c>
      <c r="K266" s="106">
        <f t="shared" si="1241"/>
        <v>0</v>
      </c>
      <c r="L266" s="106">
        <f t="shared" si="1241"/>
        <v>0</v>
      </c>
      <c r="M266" s="106">
        <f t="shared" si="1241"/>
        <v>0</v>
      </c>
      <c r="N266" s="106">
        <f t="shared" si="1241"/>
        <v>0</v>
      </c>
      <c r="P266" s="107">
        <f t="shared" si="11"/>
        <v>0</v>
      </c>
      <c r="R266" s="106">
        <f t="shared" ref="R266:AA266" si="1242">IF(E$8=0,0,ROUND(R265-(E266-AC266),2))</f>
        <v>0</v>
      </c>
      <c r="S266" s="106">
        <f t="shared" si="1242"/>
        <v>0</v>
      </c>
      <c r="T266" s="106">
        <f t="shared" si="1242"/>
        <v>0</v>
      </c>
      <c r="U266" s="106">
        <f t="shared" si="1242"/>
        <v>0</v>
      </c>
      <c r="V266" s="106">
        <f t="shared" si="1242"/>
        <v>0</v>
      </c>
      <c r="W266" s="106">
        <f t="shared" si="1242"/>
        <v>0</v>
      </c>
      <c r="X266" s="106">
        <f t="shared" si="1242"/>
        <v>0</v>
      </c>
      <c r="Y266" s="106">
        <f t="shared" si="1242"/>
        <v>0</v>
      </c>
      <c r="Z266" s="106">
        <f t="shared" si="1242"/>
        <v>0</v>
      </c>
      <c r="AA266" s="106">
        <f t="shared" si="1242"/>
        <v>0</v>
      </c>
      <c r="AC266" s="106">
        <f t="shared" ref="AC266:AL266" si="1243">ROUND(R265*E$9/12,2)</f>
        <v>0</v>
      </c>
      <c r="AD266" s="106">
        <f t="shared" si="1243"/>
        <v>0</v>
      </c>
      <c r="AE266" s="106">
        <f t="shared" si="1243"/>
        <v>0</v>
      </c>
      <c r="AF266" s="106">
        <f t="shared" si="1243"/>
        <v>0</v>
      </c>
      <c r="AG266" s="106">
        <f t="shared" si="1243"/>
        <v>0</v>
      </c>
      <c r="AH266" s="106">
        <f t="shared" si="1243"/>
        <v>0</v>
      </c>
      <c r="AI266" s="106">
        <f t="shared" si="1243"/>
        <v>0</v>
      </c>
      <c r="AJ266" s="106">
        <f t="shared" si="1243"/>
        <v>0</v>
      </c>
      <c r="AK266" s="106">
        <f t="shared" si="1243"/>
        <v>0</v>
      </c>
      <c r="AL266" s="106">
        <f t="shared" si="1243"/>
        <v>0</v>
      </c>
      <c r="AM266" s="106">
        <f t="shared" si="21"/>
        <v>0</v>
      </c>
      <c r="AO266" s="106">
        <f t="shared" ref="AO266:AX266" si="1244">IF(R265&gt;0,IF((R265+AC266)&lt;E$10,R265+AC266,E$10),0)</f>
        <v>0</v>
      </c>
      <c r="AP266" s="106">
        <f t="shared" si="1244"/>
        <v>0</v>
      </c>
      <c r="AQ266" s="106">
        <f t="shared" si="1244"/>
        <v>0</v>
      </c>
      <c r="AR266" s="106">
        <f t="shared" si="1244"/>
        <v>0</v>
      </c>
      <c r="AS266" s="106">
        <f t="shared" si="1244"/>
        <v>0</v>
      </c>
      <c r="AT266" s="106">
        <f t="shared" si="1244"/>
        <v>0</v>
      </c>
      <c r="AU266" s="106">
        <f t="shared" si="1244"/>
        <v>0</v>
      </c>
      <c r="AV266" s="106">
        <f t="shared" si="1244"/>
        <v>0</v>
      </c>
      <c r="AW266" s="106">
        <f t="shared" si="1244"/>
        <v>0</v>
      </c>
      <c r="AX266" s="106">
        <f t="shared" si="1244"/>
        <v>0</v>
      </c>
      <c r="AY266" s="106">
        <f t="shared" si="23"/>
        <v>0</v>
      </c>
      <c r="BA266" s="108">
        <f t="shared" si="24"/>
        <v>0</v>
      </c>
      <c r="BB266" s="106">
        <f t="shared" ref="BB266:BJ266" si="1245">IF(S265&lt;=0,0,IF($C266&lt;=SUM($BA266:BA266),0,IF(AP266+$C266-SUM($BA266:BA266)&gt;S265+AD266,S265+AD266-AP266,$C266-SUM($BA266:BA266))))</f>
        <v>0</v>
      </c>
      <c r="BC266" s="106">
        <f t="shared" si="1245"/>
        <v>0</v>
      </c>
      <c r="BD266" s="106">
        <f t="shared" si="1245"/>
        <v>0</v>
      </c>
      <c r="BE266" s="106">
        <f t="shared" si="1245"/>
        <v>0</v>
      </c>
      <c r="BF266" s="106">
        <f t="shared" si="1245"/>
        <v>0</v>
      </c>
      <c r="BG266" s="106">
        <f t="shared" si="1245"/>
        <v>0</v>
      </c>
      <c r="BH266" s="106">
        <f t="shared" si="1245"/>
        <v>0</v>
      </c>
      <c r="BI266" s="106">
        <f t="shared" si="1245"/>
        <v>0</v>
      </c>
      <c r="BJ266" s="106">
        <f t="shared" si="1245"/>
        <v>0</v>
      </c>
    </row>
    <row r="267" ht="11.25" customHeight="1">
      <c r="A267" s="102" t="str">
        <f t="shared" si="16"/>
        <v/>
      </c>
      <c r="B267" s="103" t="str">
        <f t="shared" si="17"/>
        <v>#N/A</v>
      </c>
      <c r="C267" s="104" t="str">
        <f>IF(A267="","",IF(snowball,IF(($E$5-AY267)&lt;0,0,$E$5-AY267),0)+D267)</f>
        <v/>
      </c>
      <c r="D267" s="105"/>
      <c r="E267" s="106">
        <f t="shared" ref="E267:N267" si="1246">AO267+BA267</f>
        <v>0</v>
      </c>
      <c r="F267" s="106">
        <f t="shared" si="1246"/>
        <v>0</v>
      </c>
      <c r="G267" s="106">
        <f t="shared" si="1246"/>
        <v>0</v>
      </c>
      <c r="H267" s="106">
        <f t="shared" si="1246"/>
        <v>0</v>
      </c>
      <c r="I267" s="106">
        <f t="shared" si="1246"/>
        <v>0</v>
      </c>
      <c r="J267" s="106">
        <f t="shared" si="1246"/>
        <v>0</v>
      </c>
      <c r="K267" s="106">
        <f t="shared" si="1246"/>
        <v>0</v>
      </c>
      <c r="L267" s="106">
        <f t="shared" si="1246"/>
        <v>0</v>
      </c>
      <c r="M267" s="106">
        <f t="shared" si="1246"/>
        <v>0</v>
      </c>
      <c r="N267" s="106">
        <f t="shared" si="1246"/>
        <v>0</v>
      </c>
      <c r="P267" s="107">
        <f t="shared" si="11"/>
        <v>0</v>
      </c>
      <c r="R267" s="106">
        <f t="shared" ref="R267:AA267" si="1247">IF(E$8=0,0,ROUND(R266-(E267-AC267),2))</f>
        <v>0</v>
      </c>
      <c r="S267" s="106">
        <f t="shared" si="1247"/>
        <v>0</v>
      </c>
      <c r="T267" s="106">
        <f t="shared" si="1247"/>
        <v>0</v>
      </c>
      <c r="U267" s="106">
        <f t="shared" si="1247"/>
        <v>0</v>
      </c>
      <c r="V267" s="106">
        <f t="shared" si="1247"/>
        <v>0</v>
      </c>
      <c r="W267" s="106">
        <f t="shared" si="1247"/>
        <v>0</v>
      </c>
      <c r="X267" s="106">
        <f t="shared" si="1247"/>
        <v>0</v>
      </c>
      <c r="Y267" s="106">
        <f t="shared" si="1247"/>
        <v>0</v>
      </c>
      <c r="Z267" s="106">
        <f t="shared" si="1247"/>
        <v>0</v>
      </c>
      <c r="AA267" s="106">
        <f t="shared" si="1247"/>
        <v>0</v>
      </c>
      <c r="AC267" s="106">
        <f t="shared" ref="AC267:AL267" si="1248">ROUND(R266*E$9/12,2)</f>
        <v>0</v>
      </c>
      <c r="AD267" s="106">
        <f t="shared" si="1248"/>
        <v>0</v>
      </c>
      <c r="AE267" s="106">
        <f t="shared" si="1248"/>
        <v>0</v>
      </c>
      <c r="AF267" s="106">
        <f t="shared" si="1248"/>
        <v>0</v>
      </c>
      <c r="AG267" s="106">
        <f t="shared" si="1248"/>
        <v>0</v>
      </c>
      <c r="AH267" s="106">
        <f t="shared" si="1248"/>
        <v>0</v>
      </c>
      <c r="AI267" s="106">
        <f t="shared" si="1248"/>
        <v>0</v>
      </c>
      <c r="AJ267" s="106">
        <f t="shared" si="1248"/>
        <v>0</v>
      </c>
      <c r="AK267" s="106">
        <f t="shared" si="1248"/>
        <v>0</v>
      </c>
      <c r="AL267" s="106">
        <f t="shared" si="1248"/>
        <v>0</v>
      </c>
      <c r="AM267" s="106">
        <f t="shared" si="21"/>
        <v>0</v>
      </c>
      <c r="AO267" s="106">
        <f t="shared" ref="AO267:AX267" si="1249">IF(R266&gt;0,IF((R266+AC267)&lt;E$10,R266+AC267,E$10),0)</f>
        <v>0</v>
      </c>
      <c r="AP267" s="106">
        <f t="shared" si="1249"/>
        <v>0</v>
      </c>
      <c r="AQ267" s="106">
        <f t="shared" si="1249"/>
        <v>0</v>
      </c>
      <c r="AR267" s="106">
        <f t="shared" si="1249"/>
        <v>0</v>
      </c>
      <c r="AS267" s="106">
        <f t="shared" si="1249"/>
        <v>0</v>
      </c>
      <c r="AT267" s="106">
        <f t="shared" si="1249"/>
        <v>0</v>
      </c>
      <c r="AU267" s="106">
        <f t="shared" si="1249"/>
        <v>0</v>
      </c>
      <c r="AV267" s="106">
        <f t="shared" si="1249"/>
        <v>0</v>
      </c>
      <c r="AW267" s="106">
        <f t="shared" si="1249"/>
        <v>0</v>
      </c>
      <c r="AX267" s="106">
        <f t="shared" si="1249"/>
        <v>0</v>
      </c>
      <c r="AY267" s="106">
        <f t="shared" si="23"/>
        <v>0</v>
      </c>
      <c r="BA267" s="108">
        <f t="shared" si="24"/>
        <v>0</v>
      </c>
      <c r="BB267" s="106">
        <f t="shared" ref="BB267:BJ267" si="1250">IF(S266&lt;=0,0,IF($C267&lt;=SUM($BA267:BA267),0,IF(AP267+$C267-SUM($BA267:BA267)&gt;S266+AD267,S266+AD267-AP267,$C267-SUM($BA267:BA267))))</f>
        <v>0</v>
      </c>
      <c r="BC267" s="106">
        <f t="shared" si="1250"/>
        <v>0</v>
      </c>
      <c r="BD267" s="106">
        <f t="shared" si="1250"/>
        <v>0</v>
      </c>
      <c r="BE267" s="106">
        <f t="shared" si="1250"/>
        <v>0</v>
      </c>
      <c r="BF267" s="106">
        <f t="shared" si="1250"/>
        <v>0</v>
      </c>
      <c r="BG267" s="106">
        <f t="shared" si="1250"/>
        <v>0</v>
      </c>
      <c r="BH267" s="106">
        <f t="shared" si="1250"/>
        <v>0</v>
      </c>
      <c r="BI267" s="106">
        <f t="shared" si="1250"/>
        <v>0</v>
      </c>
      <c r="BJ267" s="106">
        <f t="shared" si="1250"/>
        <v>0</v>
      </c>
    </row>
    <row r="268" ht="11.25" customHeight="1">
      <c r="A268" s="102" t="str">
        <f t="shared" si="16"/>
        <v/>
      </c>
      <c r="B268" s="103" t="str">
        <f t="shared" si="17"/>
        <v>#N/A</v>
      </c>
      <c r="C268" s="104" t="str">
        <f>IF(A268="","",IF(snowball,IF(($E$5-AY268)&lt;0,0,$E$5-AY268),0)+D268)</f>
        <v/>
      </c>
      <c r="D268" s="105"/>
      <c r="E268" s="106">
        <f t="shared" ref="E268:N268" si="1251">AO268+BA268</f>
        <v>0</v>
      </c>
      <c r="F268" s="106">
        <f t="shared" si="1251"/>
        <v>0</v>
      </c>
      <c r="G268" s="106">
        <f t="shared" si="1251"/>
        <v>0</v>
      </c>
      <c r="H268" s="106">
        <f t="shared" si="1251"/>
        <v>0</v>
      </c>
      <c r="I268" s="106">
        <f t="shared" si="1251"/>
        <v>0</v>
      </c>
      <c r="J268" s="106">
        <f t="shared" si="1251"/>
        <v>0</v>
      </c>
      <c r="K268" s="106">
        <f t="shared" si="1251"/>
        <v>0</v>
      </c>
      <c r="L268" s="106">
        <f t="shared" si="1251"/>
        <v>0</v>
      </c>
      <c r="M268" s="106">
        <f t="shared" si="1251"/>
        <v>0</v>
      </c>
      <c r="N268" s="106">
        <f t="shared" si="1251"/>
        <v>0</v>
      </c>
      <c r="P268" s="107">
        <f t="shared" si="11"/>
        <v>0</v>
      </c>
      <c r="R268" s="106">
        <f t="shared" ref="R268:AA268" si="1252">IF(E$8=0,0,ROUND(R267-(E268-AC268),2))</f>
        <v>0</v>
      </c>
      <c r="S268" s="106">
        <f t="shared" si="1252"/>
        <v>0</v>
      </c>
      <c r="T268" s="106">
        <f t="shared" si="1252"/>
        <v>0</v>
      </c>
      <c r="U268" s="106">
        <f t="shared" si="1252"/>
        <v>0</v>
      </c>
      <c r="V268" s="106">
        <f t="shared" si="1252"/>
        <v>0</v>
      </c>
      <c r="W268" s="106">
        <f t="shared" si="1252"/>
        <v>0</v>
      </c>
      <c r="X268" s="106">
        <f t="shared" si="1252"/>
        <v>0</v>
      </c>
      <c r="Y268" s="106">
        <f t="shared" si="1252"/>
        <v>0</v>
      </c>
      <c r="Z268" s="106">
        <f t="shared" si="1252"/>
        <v>0</v>
      </c>
      <c r="AA268" s="106">
        <f t="shared" si="1252"/>
        <v>0</v>
      </c>
      <c r="AC268" s="106">
        <f t="shared" ref="AC268:AL268" si="1253">ROUND(R267*E$9/12,2)</f>
        <v>0</v>
      </c>
      <c r="AD268" s="106">
        <f t="shared" si="1253"/>
        <v>0</v>
      </c>
      <c r="AE268" s="106">
        <f t="shared" si="1253"/>
        <v>0</v>
      </c>
      <c r="AF268" s="106">
        <f t="shared" si="1253"/>
        <v>0</v>
      </c>
      <c r="AG268" s="106">
        <f t="shared" si="1253"/>
        <v>0</v>
      </c>
      <c r="AH268" s="106">
        <f t="shared" si="1253"/>
        <v>0</v>
      </c>
      <c r="AI268" s="106">
        <f t="shared" si="1253"/>
        <v>0</v>
      </c>
      <c r="AJ268" s="106">
        <f t="shared" si="1253"/>
        <v>0</v>
      </c>
      <c r="AK268" s="106">
        <f t="shared" si="1253"/>
        <v>0</v>
      </c>
      <c r="AL268" s="106">
        <f t="shared" si="1253"/>
        <v>0</v>
      </c>
      <c r="AM268" s="106">
        <f t="shared" si="21"/>
        <v>0</v>
      </c>
      <c r="AO268" s="106">
        <f t="shared" ref="AO268:AX268" si="1254">IF(R267&gt;0,IF((R267+AC268)&lt;E$10,R267+AC268,E$10),0)</f>
        <v>0</v>
      </c>
      <c r="AP268" s="106">
        <f t="shared" si="1254"/>
        <v>0</v>
      </c>
      <c r="AQ268" s="106">
        <f t="shared" si="1254"/>
        <v>0</v>
      </c>
      <c r="AR268" s="106">
        <f t="shared" si="1254"/>
        <v>0</v>
      </c>
      <c r="AS268" s="106">
        <f t="shared" si="1254"/>
        <v>0</v>
      </c>
      <c r="AT268" s="106">
        <f t="shared" si="1254"/>
        <v>0</v>
      </c>
      <c r="AU268" s="106">
        <f t="shared" si="1254"/>
        <v>0</v>
      </c>
      <c r="AV268" s="106">
        <f t="shared" si="1254"/>
        <v>0</v>
      </c>
      <c r="AW268" s="106">
        <f t="shared" si="1254"/>
        <v>0</v>
      </c>
      <c r="AX268" s="106">
        <f t="shared" si="1254"/>
        <v>0</v>
      </c>
      <c r="AY268" s="106">
        <f t="shared" si="23"/>
        <v>0</v>
      </c>
      <c r="BA268" s="108">
        <f t="shared" si="24"/>
        <v>0</v>
      </c>
      <c r="BB268" s="106">
        <f t="shared" ref="BB268:BJ268" si="1255">IF(S267&lt;=0,0,IF($C268&lt;=SUM($BA268:BA268),0,IF(AP268+$C268-SUM($BA268:BA268)&gt;S267+AD268,S267+AD268-AP268,$C268-SUM($BA268:BA268))))</f>
        <v>0</v>
      </c>
      <c r="BC268" s="106">
        <f t="shared" si="1255"/>
        <v>0</v>
      </c>
      <c r="BD268" s="106">
        <f t="shared" si="1255"/>
        <v>0</v>
      </c>
      <c r="BE268" s="106">
        <f t="shared" si="1255"/>
        <v>0</v>
      </c>
      <c r="BF268" s="106">
        <f t="shared" si="1255"/>
        <v>0</v>
      </c>
      <c r="BG268" s="106">
        <f t="shared" si="1255"/>
        <v>0</v>
      </c>
      <c r="BH268" s="106">
        <f t="shared" si="1255"/>
        <v>0</v>
      </c>
      <c r="BI268" s="106">
        <f t="shared" si="1255"/>
        <v>0</v>
      </c>
      <c r="BJ268" s="106">
        <f t="shared" si="1255"/>
        <v>0</v>
      </c>
    </row>
    <row r="269" ht="11.25" customHeight="1">
      <c r="A269" s="102" t="str">
        <f t="shared" si="16"/>
        <v/>
      </c>
      <c r="B269" s="103" t="str">
        <f t="shared" si="17"/>
        <v>#N/A</v>
      </c>
      <c r="C269" s="104" t="str">
        <f>IF(A269="","",IF(snowball,IF(($E$5-AY269)&lt;0,0,$E$5-AY269),0)+D269)</f>
        <v/>
      </c>
      <c r="D269" s="105"/>
      <c r="E269" s="106">
        <f t="shared" ref="E269:N269" si="1256">AO269+BA269</f>
        <v>0</v>
      </c>
      <c r="F269" s="106">
        <f t="shared" si="1256"/>
        <v>0</v>
      </c>
      <c r="G269" s="106">
        <f t="shared" si="1256"/>
        <v>0</v>
      </c>
      <c r="H269" s="106">
        <f t="shared" si="1256"/>
        <v>0</v>
      </c>
      <c r="I269" s="106">
        <f t="shared" si="1256"/>
        <v>0</v>
      </c>
      <c r="J269" s="106">
        <f t="shared" si="1256"/>
        <v>0</v>
      </c>
      <c r="K269" s="106">
        <f t="shared" si="1256"/>
        <v>0</v>
      </c>
      <c r="L269" s="106">
        <f t="shared" si="1256"/>
        <v>0</v>
      </c>
      <c r="M269" s="106">
        <f t="shared" si="1256"/>
        <v>0</v>
      </c>
      <c r="N269" s="106">
        <f t="shared" si="1256"/>
        <v>0</v>
      </c>
      <c r="P269" s="107">
        <f t="shared" si="11"/>
        <v>0</v>
      </c>
      <c r="R269" s="106">
        <f t="shared" ref="R269:AA269" si="1257">IF(E$8=0,0,ROUND(R268-(E269-AC269),2))</f>
        <v>0</v>
      </c>
      <c r="S269" s="106">
        <f t="shared" si="1257"/>
        <v>0</v>
      </c>
      <c r="T269" s="106">
        <f t="shared" si="1257"/>
        <v>0</v>
      </c>
      <c r="U269" s="106">
        <f t="shared" si="1257"/>
        <v>0</v>
      </c>
      <c r="V269" s="106">
        <f t="shared" si="1257"/>
        <v>0</v>
      </c>
      <c r="W269" s="106">
        <f t="shared" si="1257"/>
        <v>0</v>
      </c>
      <c r="X269" s="106">
        <f t="shared" si="1257"/>
        <v>0</v>
      </c>
      <c r="Y269" s="106">
        <f t="shared" si="1257"/>
        <v>0</v>
      </c>
      <c r="Z269" s="106">
        <f t="shared" si="1257"/>
        <v>0</v>
      </c>
      <c r="AA269" s="106">
        <f t="shared" si="1257"/>
        <v>0</v>
      </c>
      <c r="AC269" s="106">
        <f t="shared" ref="AC269:AL269" si="1258">ROUND(R268*E$9/12,2)</f>
        <v>0</v>
      </c>
      <c r="AD269" s="106">
        <f t="shared" si="1258"/>
        <v>0</v>
      </c>
      <c r="AE269" s="106">
        <f t="shared" si="1258"/>
        <v>0</v>
      </c>
      <c r="AF269" s="106">
        <f t="shared" si="1258"/>
        <v>0</v>
      </c>
      <c r="AG269" s="106">
        <f t="shared" si="1258"/>
        <v>0</v>
      </c>
      <c r="AH269" s="106">
        <f t="shared" si="1258"/>
        <v>0</v>
      </c>
      <c r="AI269" s="106">
        <f t="shared" si="1258"/>
        <v>0</v>
      </c>
      <c r="AJ269" s="106">
        <f t="shared" si="1258"/>
        <v>0</v>
      </c>
      <c r="AK269" s="106">
        <f t="shared" si="1258"/>
        <v>0</v>
      </c>
      <c r="AL269" s="106">
        <f t="shared" si="1258"/>
        <v>0</v>
      </c>
      <c r="AM269" s="106">
        <f t="shared" si="21"/>
        <v>0</v>
      </c>
      <c r="AO269" s="106">
        <f t="shared" ref="AO269:AX269" si="1259">IF(R268&gt;0,IF((R268+AC269)&lt;E$10,R268+AC269,E$10),0)</f>
        <v>0</v>
      </c>
      <c r="AP269" s="106">
        <f t="shared" si="1259"/>
        <v>0</v>
      </c>
      <c r="AQ269" s="106">
        <f t="shared" si="1259"/>
        <v>0</v>
      </c>
      <c r="AR269" s="106">
        <f t="shared" si="1259"/>
        <v>0</v>
      </c>
      <c r="AS269" s="106">
        <f t="shared" si="1259"/>
        <v>0</v>
      </c>
      <c r="AT269" s="106">
        <f t="shared" si="1259"/>
        <v>0</v>
      </c>
      <c r="AU269" s="106">
        <f t="shared" si="1259"/>
        <v>0</v>
      </c>
      <c r="AV269" s="106">
        <f t="shared" si="1259"/>
        <v>0</v>
      </c>
      <c r="AW269" s="106">
        <f t="shared" si="1259"/>
        <v>0</v>
      </c>
      <c r="AX269" s="106">
        <f t="shared" si="1259"/>
        <v>0</v>
      </c>
      <c r="AY269" s="106">
        <f t="shared" si="23"/>
        <v>0</v>
      </c>
      <c r="BA269" s="108">
        <f t="shared" si="24"/>
        <v>0</v>
      </c>
      <c r="BB269" s="106">
        <f t="shared" ref="BB269:BJ269" si="1260">IF(S268&lt;=0,0,IF($C269&lt;=SUM($BA269:BA269),0,IF(AP269+$C269-SUM($BA269:BA269)&gt;S268+AD269,S268+AD269-AP269,$C269-SUM($BA269:BA269))))</f>
        <v>0</v>
      </c>
      <c r="BC269" s="106">
        <f t="shared" si="1260"/>
        <v>0</v>
      </c>
      <c r="BD269" s="106">
        <f t="shared" si="1260"/>
        <v>0</v>
      </c>
      <c r="BE269" s="106">
        <f t="shared" si="1260"/>
        <v>0</v>
      </c>
      <c r="BF269" s="106">
        <f t="shared" si="1260"/>
        <v>0</v>
      </c>
      <c r="BG269" s="106">
        <f t="shared" si="1260"/>
        <v>0</v>
      </c>
      <c r="BH269" s="106">
        <f t="shared" si="1260"/>
        <v>0</v>
      </c>
      <c r="BI269" s="106">
        <f t="shared" si="1260"/>
        <v>0</v>
      </c>
      <c r="BJ269" s="106">
        <f t="shared" si="1260"/>
        <v>0</v>
      </c>
    </row>
    <row r="270" ht="11.25" customHeight="1">
      <c r="A270" s="102" t="str">
        <f t="shared" si="16"/>
        <v/>
      </c>
      <c r="B270" s="103" t="str">
        <f t="shared" si="17"/>
        <v>#N/A</v>
      </c>
      <c r="C270" s="104" t="str">
        <f>IF(A270="","",IF(snowball,IF(($E$5-AY270)&lt;0,0,$E$5-AY270),0)+D270)</f>
        <v/>
      </c>
      <c r="D270" s="105"/>
      <c r="E270" s="106">
        <f t="shared" ref="E270:N270" si="1261">AO270+BA270</f>
        <v>0</v>
      </c>
      <c r="F270" s="106">
        <f t="shared" si="1261"/>
        <v>0</v>
      </c>
      <c r="G270" s="106">
        <f t="shared" si="1261"/>
        <v>0</v>
      </c>
      <c r="H270" s="106">
        <f t="shared" si="1261"/>
        <v>0</v>
      </c>
      <c r="I270" s="106">
        <f t="shared" si="1261"/>
        <v>0</v>
      </c>
      <c r="J270" s="106">
        <f t="shared" si="1261"/>
        <v>0</v>
      </c>
      <c r="K270" s="106">
        <f t="shared" si="1261"/>
        <v>0</v>
      </c>
      <c r="L270" s="106">
        <f t="shared" si="1261"/>
        <v>0</v>
      </c>
      <c r="M270" s="106">
        <f t="shared" si="1261"/>
        <v>0</v>
      </c>
      <c r="N270" s="106">
        <f t="shared" si="1261"/>
        <v>0</v>
      </c>
      <c r="P270" s="107">
        <f t="shared" si="11"/>
        <v>0</v>
      </c>
      <c r="R270" s="106">
        <f t="shared" ref="R270:AA270" si="1262">IF(E$8=0,0,ROUND(R269-(E270-AC270),2))</f>
        <v>0</v>
      </c>
      <c r="S270" s="106">
        <f t="shared" si="1262"/>
        <v>0</v>
      </c>
      <c r="T270" s="106">
        <f t="shared" si="1262"/>
        <v>0</v>
      </c>
      <c r="U270" s="106">
        <f t="shared" si="1262"/>
        <v>0</v>
      </c>
      <c r="V270" s="106">
        <f t="shared" si="1262"/>
        <v>0</v>
      </c>
      <c r="W270" s="106">
        <f t="shared" si="1262"/>
        <v>0</v>
      </c>
      <c r="X270" s="106">
        <f t="shared" si="1262"/>
        <v>0</v>
      </c>
      <c r="Y270" s="106">
        <f t="shared" si="1262"/>
        <v>0</v>
      </c>
      <c r="Z270" s="106">
        <f t="shared" si="1262"/>
        <v>0</v>
      </c>
      <c r="AA270" s="106">
        <f t="shared" si="1262"/>
        <v>0</v>
      </c>
      <c r="AC270" s="106">
        <f t="shared" ref="AC270:AL270" si="1263">ROUND(R269*E$9/12,2)</f>
        <v>0</v>
      </c>
      <c r="AD270" s="106">
        <f t="shared" si="1263"/>
        <v>0</v>
      </c>
      <c r="AE270" s="106">
        <f t="shared" si="1263"/>
        <v>0</v>
      </c>
      <c r="AF270" s="106">
        <f t="shared" si="1263"/>
        <v>0</v>
      </c>
      <c r="AG270" s="106">
        <f t="shared" si="1263"/>
        <v>0</v>
      </c>
      <c r="AH270" s="106">
        <f t="shared" si="1263"/>
        <v>0</v>
      </c>
      <c r="AI270" s="106">
        <f t="shared" si="1263"/>
        <v>0</v>
      </c>
      <c r="AJ270" s="106">
        <f t="shared" si="1263"/>
        <v>0</v>
      </c>
      <c r="AK270" s="106">
        <f t="shared" si="1263"/>
        <v>0</v>
      </c>
      <c r="AL270" s="106">
        <f t="shared" si="1263"/>
        <v>0</v>
      </c>
      <c r="AM270" s="106">
        <f t="shared" si="21"/>
        <v>0</v>
      </c>
      <c r="AO270" s="106">
        <f t="shared" ref="AO270:AX270" si="1264">IF(R269&gt;0,IF((R269+AC270)&lt;E$10,R269+AC270,E$10),0)</f>
        <v>0</v>
      </c>
      <c r="AP270" s="106">
        <f t="shared" si="1264"/>
        <v>0</v>
      </c>
      <c r="AQ270" s="106">
        <f t="shared" si="1264"/>
        <v>0</v>
      </c>
      <c r="AR270" s="106">
        <f t="shared" si="1264"/>
        <v>0</v>
      </c>
      <c r="AS270" s="106">
        <f t="shared" si="1264"/>
        <v>0</v>
      </c>
      <c r="AT270" s="106">
        <f t="shared" si="1264"/>
        <v>0</v>
      </c>
      <c r="AU270" s="106">
        <f t="shared" si="1264"/>
        <v>0</v>
      </c>
      <c r="AV270" s="106">
        <f t="shared" si="1264"/>
        <v>0</v>
      </c>
      <c r="AW270" s="106">
        <f t="shared" si="1264"/>
        <v>0</v>
      </c>
      <c r="AX270" s="106">
        <f t="shared" si="1264"/>
        <v>0</v>
      </c>
      <c r="AY270" s="106">
        <f t="shared" si="23"/>
        <v>0</v>
      </c>
      <c r="BA270" s="108">
        <f t="shared" si="24"/>
        <v>0</v>
      </c>
      <c r="BB270" s="106">
        <f t="shared" ref="BB270:BJ270" si="1265">IF(S269&lt;=0,0,IF($C270&lt;=SUM($BA270:BA270),0,IF(AP270+$C270-SUM($BA270:BA270)&gt;S269+AD270,S269+AD270-AP270,$C270-SUM($BA270:BA270))))</f>
        <v>0</v>
      </c>
      <c r="BC270" s="106">
        <f t="shared" si="1265"/>
        <v>0</v>
      </c>
      <c r="BD270" s="106">
        <f t="shared" si="1265"/>
        <v>0</v>
      </c>
      <c r="BE270" s="106">
        <f t="shared" si="1265"/>
        <v>0</v>
      </c>
      <c r="BF270" s="106">
        <f t="shared" si="1265"/>
        <v>0</v>
      </c>
      <c r="BG270" s="106">
        <f t="shared" si="1265"/>
        <v>0</v>
      </c>
      <c r="BH270" s="106">
        <f t="shared" si="1265"/>
        <v>0</v>
      </c>
      <c r="BI270" s="106">
        <f t="shared" si="1265"/>
        <v>0</v>
      </c>
      <c r="BJ270" s="106">
        <f t="shared" si="1265"/>
        <v>0</v>
      </c>
    </row>
    <row r="271" ht="11.25" customHeight="1">
      <c r="A271" s="102" t="str">
        <f t="shared" si="16"/>
        <v/>
      </c>
      <c r="B271" s="103" t="str">
        <f t="shared" si="17"/>
        <v>#N/A</v>
      </c>
      <c r="C271" s="104" t="str">
        <f>IF(A271="","",IF(snowball,IF(($E$5-AY271)&lt;0,0,$E$5-AY271),0)+D271)</f>
        <v/>
      </c>
      <c r="D271" s="105"/>
      <c r="E271" s="106">
        <f t="shared" ref="E271:N271" si="1266">AO271+BA271</f>
        <v>0</v>
      </c>
      <c r="F271" s="106">
        <f t="shared" si="1266"/>
        <v>0</v>
      </c>
      <c r="G271" s="106">
        <f t="shared" si="1266"/>
        <v>0</v>
      </c>
      <c r="H271" s="106">
        <f t="shared" si="1266"/>
        <v>0</v>
      </c>
      <c r="I271" s="106">
        <f t="shared" si="1266"/>
        <v>0</v>
      </c>
      <c r="J271" s="106">
        <f t="shared" si="1266"/>
        <v>0</v>
      </c>
      <c r="K271" s="106">
        <f t="shared" si="1266"/>
        <v>0</v>
      </c>
      <c r="L271" s="106">
        <f t="shared" si="1266"/>
        <v>0</v>
      </c>
      <c r="M271" s="106">
        <f t="shared" si="1266"/>
        <v>0</v>
      </c>
      <c r="N271" s="106">
        <f t="shared" si="1266"/>
        <v>0</v>
      </c>
      <c r="P271" s="107">
        <f t="shared" si="11"/>
        <v>0</v>
      </c>
      <c r="R271" s="106">
        <f t="shared" ref="R271:AA271" si="1267">IF(E$8=0,0,ROUND(R270-(E271-AC271),2))</f>
        <v>0</v>
      </c>
      <c r="S271" s="106">
        <f t="shared" si="1267"/>
        <v>0</v>
      </c>
      <c r="T271" s="106">
        <f t="shared" si="1267"/>
        <v>0</v>
      </c>
      <c r="U271" s="106">
        <f t="shared" si="1267"/>
        <v>0</v>
      </c>
      <c r="V271" s="106">
        <f t="shared" si="1267"/>
        <v>0</v>
      </c>
      <c r="W271" s="106">
        <f t="shared" si="1267"/>
        <v>0</v>
      </c>
      <c r="X271" s="106">
        <f t="shared" si="1267"/>
        <v>0</v>
      </c>
      <c r="Y271" s="106">
        <f t="shared" si="1267"/>
        <v>0</v>
      </c>
      <c r="Z271" s="106">
        <f t="shared" si="1267"/>
        <v>0</v>
      </c>
      <c r="AA271" s="106">
        <f t="shared" si="1267"/>
        <v>0</v>
      </c>
      <c r="AC271" s="106">
        <f t="shared" ref="AC271:AL271" si="1268">ROUND(R270*E$9/12,2)</f>
        <v>0</v>
      </c>
      <c r="AD271" s="106">
        <f t="shared" si="1268"/>
        <v>0</v>
      </c>
      <c r="AE271" s="106">
        <f t="shared" si="1268"/>
        <v>0</v>
      </c>
      <c r="AF271" s="106">
        <f t="shared" si="1268"/>
        <v>0</v>
      </c>
      <c r="AG271" s="106">
        <f t="shared" si="1268"/>
        <v>0</v>
      </c>
      <c r="AH271" s="106">
        <f t="shared" si="1268"/>
        <v>0</v>
      </c>
      <c r="AI271" s="106">
        <f t="shared" si="1268"/>
        <v>0</v>
      </c>
      <c r="AJ271" s="106">
        <f t="shared" si="1268"/>
        <v>0</v>
      </c>
      <c r="AK271" s="106">
        <f t="shared" si="1268"/>
        <v>0</v>
      </c>
      <c r="AL271" s="106">
        <f t="shared" si="1268"/>
        <v>0</v>
      </c>
      <c r="AM271" s="106">
        <f t="shared" si="21"/>
        <v>0</v>
      </c>
      <c r="AO271" s="106">
        <f t="shared" ref="AO271:AX271" si="1269">IF(R270&gt;0,IF((R270+AC271)&lt;E$10,R270+AC271,E$10),0)</f>
        <v>0</v>
      </c>
      <c r="AP271" s="106">
        <f t="shared" si="1269"/>
        <v>0</v>
      </c>
      <c r="AQ271" s="106">
        <f t="shared" si="1269"/>
        <v>0</v>
      </c>
      <c r="AR271" s="106">
        <f t="shared" si="1269"/>
        <v>0</v>
      </c>
      <c r="AS271" s="106">
        <f t="shared" si="1269"/>
        <v>0</v>
      </c>
      <c r="AT271" s="106">
        <f t="shared" si="1269"/>
        <v>0</v>
      </c>
      <c r="AU271" s="106">
        <f t="shared" si="1269"/>
        <v>0</v>
      </c>
      <c r="AV271" s="106">
        <f t="shared" si="1269"/>
        <v>0</v>
      </c>
      <c r="AW271" s="106">
        <f t="shared" si="1269"/>
        <v>0</v>
      </c>
      <c r="AX271" s="106">
        <f t="shared" si="1269"/>
        <v>0</v>
      </c>
      <c r="AY271" s="106">
        <f t="shared" si="23"/>
        <v>0</v>
      </c>
      <c r="BA271" s="108">
        <f t="shared" si="24"/>
        <v>0</v>
      </c>
      <c r="BB271" s="106">
        <f t="shared" ref="BB271:BJ271" si="1270">IF(S270&lt;=0,0,IF($C271&lt;=SUM($BA271:BA271),0,IF(AP271+$C271-SUM($BA271:BA271)&gt;S270+AD271,S270+AD271-AP271,$C271-SUM($BA271:BA271))))</f>
        <v>0</v>
      </c>
      <c r="BC271" s="106">
        <f t="shared" si="1270"/>
        <v>0</v>
      </c>
      <c r="BD271" s="106">
        <f t="shared" si="1270"/>
        <v>0</v>
      </c>
      <c r="BE271" s="106">
        <f t="shared" si="1270"/>
        <v>0</v>
      </c>
      <c r="BF271" s="106">
        <f t="shared" si="1270"/>
        <v>0</v>
      </c>
      <c r="BG271" s="106">
        <f t="shared" si="1270"/>
        <v>0</v>
      </c>
      <c r="BH271" s="106">
        <f t="shared" si="1270"/>
        <v>0</v>
      </c>
      <c r="BI271" s="106">
        <f t="shared" si="1270"/>
        <v>0</v>
      </c>
      <c r="BJ271" s="106">
        <f t="shared" si="1270"/>
        <v>0</v>
      </c>
    </row>
    <row r="272" ht="11.25" customHeight="1">
      <c r="A272" s="102" t="str">
        <f t="shared" si="16"/>
        <v/>
      </c>
      <c r="B272" s="103" t="str">
        <f t="shared" si="17"/>
        <v>#N/A</v>
      </c>
      <c r="C272" s="104" t="str">
        <f>IF(A272="","",IF(snowball,IF(($E$5-AY272)&lt;0,0,$E$5-AY272),0)+D272)</f>
        <v/>
      </c>
      <c r="D272" s="105"/>
      <c r="E272" s="106">
        <f t="shared" ref="E272:N272" si="1271">AO272+BA272</f>
        <v>0</v>
      </c>
      <c r="F272" s="106">
        <f t="shared" si="1271"/>
        <v>0</v>
      </c>
      <c r="G272" s="106">
        <f t="shared" si="1271"/>
        <v>0</v>
      </c>
      <c r="H272" s="106">
        <f t="shared" si="1271"/>
        <v>0</v>
      </c>
      <c r="I272" s="106">
        <f t="shared" si="1271"/>
        <v>0</v>
      </c>
      <c r="J272" s="106">
        <f t="shared" si="1271"/>
        <v>0</v>
      </c>
      <c r="K272" s="106">
        <f t="shared" si="1271"/>
        <v>0</v>
      </c>
      <c r="L272" s="106">
        <f t="shared" si="1271"/>
        <v>0</v>
      </c>
      <c r="M272" s="106">
        <f t="shared" si="1271"/>
        <v>0</v>
      </c>
      <c r="N272" s="106">
        <f t="shared" si="1271"/>
        <v>0</v>
      </c>
      <c r="P272" s="107">
        <f t="shared" si="11"/>
        <v>0</v>
      </c>
      <c r="R272" s="106">
        <f t="shared" ref="R272:AA272" si="1272">IF(E$8=0,0,ROUND(R271-(E272-AC272),2))</f>
        <v>0</v>
      </c>
      <c r="S272" s="106">
        <f t="shared" si="1272"/>
        <v>0</v>
      </c>
      <c r="T272" s="106">
        <f t="shared" si="1272"/>
        <v>0</v>
      </c>
      <c r="U272" s="106">
        <f t="shared" si="1272"/>
        <v>0</v>
      </c>
      <c r="V272" s="106">
        <f t="shared" si="1272"/>
        <v>0</v>
      </c>
      <c r="W272" s="106">
        <f t="shared" si="1272"/>
        <v>0</v>
      </c>
      <c r="X272" s="106">
        <f t="shared" si="1272"/>
        <v>0</v>
      </c>
      <c r="Y272" s="106">
        <f t="shared" si="1272"/>
        <v>0</v>
      </c>
      <c r="Z272" s="106">
        <f t="shared" si="1272"/>
        <v>0</v>
      </c>
      <c r="AA272" s="106">
        <f t="shared" si="1272"/>
        <v>0</v>
      </c>
      <c r="AC272" s="106">
        <f t="shared" ref="AC272:AL272" si="1273">ROUND(R271*E$9/12,2)</f>
        <v>0</v>
      </c>
      <c r="AD272" s="106">
        <f t="shared" si="1273"/>
        <v>0</v>
      </c>
      <c r="AE272" s="106">
        <f t="shared" si="1273"/>
        <v>0</v>
      </c>
      <c r="AF272" s="106">
        <f t="shared" si="1273"/>
        <v>0</v>
      </c>
      <c r="AG272" s="106">
        <f t="shared" si="1273"/>
        <v>0</v>
      </c>
      <c r="AH272" s="106">
        <f t="shared" si="1273"/>
        <v>0</v>
      </c>
      <c r="AI272" s="106">
        <f t="shared" si="1273"/>
        <v>0</v>
      </c>
      <c r="AJ272" s="106">
        <f t="shared" si="1273"/>
        <v>0</v>
      </c>
      <c r="AK272" s="106">
        <f t="shared" si="1273"/>
        <v>0</v>
      </c>
      <c r="AL272" s="106">
        <f t="shared" si="1273"/>
        <v>0</v>
      </c>
      <c r="AM272" s="106">
        <f t="shared" si="21"/>
        <v>0</v>
      </c>
      <c r="AO272" s="106">
        <f t="shared" ref="AO272:AX272" si="1274">IF(R271&gt;0,IF((R271+AC272)&lt;E$10,R271+AC272,E$10),0)</f>
        <v>0</v>
      </c>
      <c r="AP272" s="106">
        <f t="shared" si="1274"/>
        <v>0</v>
      </c>
      <c r="AQ272" s="106">
        <f t="shared" si="1274"/>
        <v>0</v>
      </c>
      <c r="AR272" s="106">
        <f t="shared" si="1274"/>
        <v>0</v>
      </c>
      <c r="AS272" s="106">
        <f t="shared" si="1274"/>
        <v>0</v>
      </c>
      <c r="AT272" s="106">
        <f t="shared" si="1274"/>
        <v>0</v>
      </c>
      <c r="AU272" s="106">
        <f t="shared" si="1274"/>
        <v>0</v>
      </c>
      <c r="AV272" s="106">
        <f t="shared" si="1274"/>
        <v>0</v>
      </c>
      <c r="AW272" s="106">
        <f t="shared" si="1274"/>
        <v>0</v>
      </c>
      <c r="AX272" s="106">
        <f t="shared" si="1274"/>
        <v>0</v>
      </c>
      <c r="AY272" s="106">
        <f t="shared" si="23"/>
        <v>0</v>
      </c>
      <c r="BA272" s="108">
        <f t="shared" si="24"/>
        <v>0</v>
      </c>
      <c r="BB272" s="106">
        <f t="shared" ref="BB272:BJ272" si="1275">IF(S271&lt;=0,0,IF($C272&lt;=SUM($BA272:BA272),0,IF(AP272+$C272-SUM($BA272:BA272)&gt;S271+AD272,S271+AD272-AP272,$C272-SUM($BA272:BA272))))</f>
        <v>0</v>
      </c>
      <c r="BC272" s="106">
        <f t="shared" si="1275"/>
        <v>0</v>
      </c>
      <c r="BD272" s="106">
        <f t="shared" si="1275"/>
        <v>0</v>
      </c>
      <c r="BE272" s="106">
        <f t="shared" si="1275"/>
        <v>0</v>
      </c>
      <c r="BF272" s="106">
        <f t="shared" si="1275"/>
        <v>0</v>
      </c>
      <c r="BG272" s="106">
        <f t="shared" si="1275"/>
        <v>0</v>
      </c>
      <c r="BH272" s="106">
        <f t="shared" si="1275"/>
        <v>0</v>
      </c>
      <c r="BI272" s="106">
        <f t="shared" si="1275"/>
        <v>0</v>
      </c>
      <c r="BJ272" s="106">
        <f t="shared" si="1275"/>
        <v>0</v>
      </c>
    </row>
    <row r="273" ht="11.25" customHeight="1">
      <c r="A273" s="102" t="str">
        <f t="shared" si="16"/>
        <v/>
      </c>
      <c r="B273" s="103" t="str">
        <f t="shared" si="17"/>
        <v>#N/A</v>
      </c>
      <c r="C273" s="104" t="str">
        <f>IF(A273="","",IF(snowball,IF(($E$5-AY273)&lt;0,0,$E$5-AY273),0)+D273)</f>
        <v/>
      </c>
      <c r="D273" s="105"/>
      <c r="E273" s="106">
        <f t="shared" ref="E273:N273" si="1276">AO273+BA273</f>
        <v>0</v>
      </c>
      <c r="F273" s="106">
        <f t="shared" si="1276"/>
        <v>0</v>
      </c>
      <c r="G273" s="106">
        <f t="shared" si="1276"/>
        <v>0</v>
      </c>
      <c r="H273" s="106">
        <f t="shared" si="1276"/>
        <v>0</v>
      </c>
      <c r="I273" s="106">
        <f t="shared" si="1276"/>
        <v>0</v>
      </c>
      <c r="J273" s="106">
        <f t="shared" si="1276"/>
        <v>0</v>
      </c>
      <c r="K273" s="106">
        <f t="shared" si="1276"/>
        <v>0</v>
      </c>
      <c r="L273" s="106">
        <f t="shared" si="1276"/>
        <v>0</v>
      </c>
      <c r="M273" s="106">
        <f t="shared" si="1276"/>
        <v>0</v>
      </c>
      <c r="N273" s="106">
        <f t="shared" si="1276"/>
        <v>0</v>
      </c>
      <c r="P273" s="107">
        <f t="shared" si="11"/>
        <v>0</v>
      </c>
      <c r="R273" s="106">
        <f t="shared" ref="R273:AA273" si="1277">IF(E$8=0,0,ROUND(R272-(E273-AC273),2))</f>
        <v>0</v>
      </c>
      <c r="S273" s="106">
        <f t="shared" si="1277"/>
        <v>0</v>
      </c>
      <c r="T273" s="106">
        <f t="shared" si="1277"/>
        <v>0</v>
      </c>
      <c r="U273" s="106">
        <f t="shared" si="1277"/>
        <v>0</v>
      </c>
      <c r="V273" s="106">
        <f t="shared" si="1277"/>
        <v>0</v>
      </c>
      <c r="W273" s="106">
        <f t="shared" si="1277"/>
        <v>0</v>
      </c>
      <c r="X273" s="106">
        <f t="shared" si="1277"/>
        <v>0</v>
      </c>
      <c r="Y273" s="106">
        <f t="shared" si="1277"/>
        <v>0</v>
      </c>
      <c r="Z273" s="106">
        <f t="shared" si="1277"/>
        <v>0</v>
      </c>
      <c r="AA273" s="106">
        <f t="shared" si="1277"/>
        <v>0</v>
      </c>
      <c r="AC273" s="106">
        <f t="shared" ref="AC273:AL273" si="1278">ROUND(R272*E$9/12,2)</f>
        <v>0</v>
      </c>
      <c r="AD273" s="106">
        <f t="shared" si="1278"/>
        <v>0</v>
      </c>
      <c r="AE273" s="106">
        <f t="shared" si="1278"/>
        <v>0</v>
      </c>
      <c r="AF273" s="106">
        <f t="shared" si="1278"/>
        <v>0</v>
      </c>
      <c r="AG273" s="106">
        <f t="shared" si="1278"/>
        <v>0</v>
      </c>
      <c r="AH273" s="106">
        <f t="shared" si="1278"/>
        <v>0</v>
      </c>
      <c r="AI273" s="106">
        <f t="shared" si="1278"/>
        <v>0</v>
      </c>
      <c r="AJ273" s="106">
        <f t="shared" si="1278"/>
        <v>0</v>
      </c>
      <c r="AK273" s="106">
        <f t="shared" si="1278"/>
        <v>0</v>
      </c>
      <c r="AL273" s="106">
        <f t="shared" si="1278"/>
        <v>0</v>
      </c>
      <c r="AM273" s="106">
        <f t="shared" si="21"/>
        <v>0</v>
      </c>
      <c r="AO273" s="106">
        <f t="shared" ref="AO273:AX273" si="1279">IF(R272&gt;0,IF((R272+AC273)&lt;E$10,R272+AC273,E$10),0)</f>
        <v>0</v>
      </c>
      <c r="AP273" s="106">
        <f t="shared" si="1279"/>
        <v>0</v>
      </c>
      <c r="AQ273" s="106">
        <f t="shared" si="1279"/>
        <v>0</v>
      </c>
      <c r="AR273" s="106">
        <f t="shared" si="1279"/>
        <v>0</v>
      </c>
      <c r="AS273" s="106">
        <f t="shared" si="1279"/>
        <v>0</v>
      </c>
      <c r="AT273" s="106">
        <f t="shared" si="1279"/>
        <v>0</v>
      </c>
      <c r="AU273" s="106">
        <f t="shared" si="1279"/>
        <v>0</v>
      </c>
      <c r="AV273" s="106">
        <f t="shared" si="1279"/>
        <v>0</v>
      </c>
      <c r="AW273" s="106">
        <f t="shared" si="1279"/>
        <v>0</v>
      </c>
      <c r="AX273" s="106">
        <f t="shared" si="1279"/>
        <v>0</v>
      </c>
      <c r="AY273" s="106">
        <f t="shared" si="23"/>
        <v>0</v>
      </c>
      <c r="BA273" s="108">
        <f t="shared" si="24"/>
        <v>0</v>
      </c>
      <c r="BB273" s="106">
        <f t="shared" ref="BB273:BJ273" si="1280">IF(S272&lt;=0,0,IF($C273&lt;=SUM($BA273:BA273),0,IF(AP273+$C273-SUM($BA273:BA273)&gt;S272+AD273,S272+AD273-AP273,$C273-SUM($BA273:BA273))))</f>
        <v>0</v>
      </c>
      <c r="BC273" s="106">
        <f t="shared" si="1280"/>
        <v>0</v>
      </c>
      <c r="BD273" s="106">
        <f t="shared" si="1280"/>
        <v>0</v>
      </c>
      <c r="BE273" s="106">
        <f t="shared" si="1280"/>
        <v>0</v>
      </c>
      <c r="BF273" s="106">
        <f t="shared" si="1280"/>
        <v>0</v>
      </c>
      <c r="BG273" s="106">
        <f t="shared" si="1280"/>
        <v>0</v>
      </c>
      <c r="BH273" s="106">
        <f t="shared" si="1280"/>
        <v>0</v>
      </c>
      <c r="BI273" s="106">
        <f t="shared" si="1280"/>
        <v>0</v>
      </c>
      <c r="BJ273" s="106">
        <f t="shared" si="1280"/>
        <v>0</v>
      </c>
    </row>
    <row r="274" ht="11.25" customHeight="1">
      <c r="A274" s="102" t="str">
        <f t="shared" si="16"/>
        <v/>
      </c>
      <c r="B274" s="103" t="str">
        <f t="shared" si="17"/>
        <v>#N/A</v>
      </c>
      <c r="C274" s="104" t="str">
        <f>IF(A274="","",IF(snowball,IF(($E$5-AY274)&lt;0,0,$E$5-AY274),0)+D274)</f>
        <v/>
      </c>
      <c r="D274" s="105"/>
      <c r="E274" s="106">
        <f t="shared" ref="E274:N274" si="1281">AO274+BA274</f>
        <v>0</v>
      </c>
      <c r="F274" s="106">
        <f t="shared" si="1281"/>
        <v>0</v>
      </c>
      <c r="G274" s="106">
        <f t="shared" si="1281"/>
        <v>0</v>
      </c>
      <c r="H274" s="106">
        <f t="shared" si="1281"/>
        <v>0</v>
      </c>
      <c r="I274" s="106">
        <f t="shared" si="1281"/>
        <v>0</v>
      </c>
      <c r="J274" s="106">
        <f t="shared" si="1281"/>
        <v>0</v>
      </c>
      <c r="K274" s="106">
        <f t="shared" si="1281"/>
        <v>0</v>
      </c>
      <c r="L274" s="106">
        <f t="shared" si="1281"/>
        <v>0</v>
      </c>
      <c r="M274" s="106">
        <f t="shared" si="1281"/>
        <v>0</v>
      </c>
      <c r="N274" s="106">
        <f t="shared" si="1281"/>
        <v>0</v>
      </c>
      <c r="P274" s="107">
        <f t="shared" si="11"/>
        <v>0</v>
      </c>
      <c r="R274" s="106">
        <f t="shared" ref="R274:AA274" si="1282">IF(E$8=0,0,ROUND(R273-(E274-AC274),2))</f>
        <v>0</v>
      </c>
      <c r="S274" s="106">
        <f t="shared" si="1282"/>
        <v>0</v>
      </c>
      <c r="T274" s="106">
        <f t="shared" si="1282"/>
        <v>0</v>
      </c>
      <c r="U274" s="106">
        <f t="shared" si="1282"/>
        <v>0</v>
      </c>
      <c r="V274" s="106">
        <f t="shared" si="1282"/>
        <v>0</v>
      </c>
      <c r="W274" s="106">
        <f t="shared" si="1282"/>
        <v>0</v>
      </c>
      <c r="X274" s="106">
        <f t="shared" si="1282"/>
        <v>0</v>
      </c>
      <c r="Y274" s="106">
        <f t="shared" si="1282"/>
        <v>0</v>
      </c>
      <c r="Z274" s="106">
        <f t="shared" si="1282"/>
        <v>0</v>
      </c>
      <c r="AA274" s="106">
        <f t="shared" si="1282"/>
        <v>0</v>
      </c>
      <c r="AC274" s="106">
        <f t="shared" ref="AC274:AL274" si="1283">ROUND(R273*E$9/12,2)</f>
        <v>0</v>
      </c>
      <c r="AD274" s="106">
        <f t="shared" si="1283"/>
        <v>0</v>
      </c>
      <c r="AE274" s="106">
        <f t="shared" si="1283"/>
        <v>0</v>
      </c>
      <c r="AF274" s="106">
        <f t="shared" si="1283"/>
        <v>0</v>
      </c>
      <c r="AG274" s="106">
        <f t="shared" si="1283"/>
        <v>0</v>
      </c>
      <c r="AH274" s="106">
        <f t="shared" si="1283"/>
        <v>0</v>
      </c>
      <c r="AI274" s="106">
        <f t="shared" si="1283"/>
        <v>0</v>
      </c>
      <c r="AJ274" s="106">
        <f t="shared" si="1283"/>
        <v>0</v>
      </c>
      <c r="AK274" s="106">
        <f t="shared" si="1283"/>
        <v>0</v>
      </c>
      <c r="AL274" s="106">
        <f t="shared" si="1283"/>
        <v>0</v>
      </c>
      <c r="AM274" s="106">
        <f t="shared" si="21"/>
        <v>0</v>
      </c>
      <c r="AO274" s="106">
        <f t="shared" ref="AO274:AX274" si="1284">IF(R273&gt;0,IF((R273+AC274)&lt;E$10,R273+AC274,E$10),0)</f>
        <v>0</v>
      </c>
      <c r="AP274" s="106">
        <f t="shared" si="1284"/>
        <v>0</v>
      </c>
      <c r="AQ274" s="106">
        <f t="shared" si="1284"/>
        <v>0</v>
      </c>
      <c r="AR274" s="106">
        <f t="shared" si="1284"/>
        <v>0</v>
      </c>
      <c r="AS274" s="106">
        <f t="shared" si="1284"/>
        <v>0</v>
      </c>
      <c r="AT274" s="106">
        <f t="shared" si="1284"/>
        <v>0</v>
      </c>
      <c r="AU274" s="106">
        <f t="shared" si="1284"/>
        <v>0</v>
      </c>
      <c r="AV274" s="106">
        <f t="shared" si="1284"/>
        <v>0</v>
      </c>
      <c r="AW274" s="106">
        <f t="shared" si="1284"/>
        <v>0</v>
      </c>
      <c r="AX274" s="106">
        <f t="shared" si="1284"/>
        <v>0</v>
      </c>
      <c r="AY274" s="106">
        <f t="shared" si="23"/>
        <v>0</v>
      </c>
      <c r="BA274" s="108">
        <f t="shared" si="24"/>
        <v>0</v>
      </c>
      <c r="BB274" s="106">
        <f t="shared" ref="BB274:BJ274" si="1285">IF(S273&lt;=0,0,IF($C274&lt;=SUM($BA274:BA274),0,IF(AP274+$C274-SUM($BA274:BA274)&gt;S273+AD274,S273+AD274-AP274,$C274-SUM($BA274:BA274))))</f>
        <v>0</v>
      </c>
      <c r="BC274" s="106">
        <f t="shared" si="1285"/>
        <v>0</v>
      </c>
      <c r="BD274" s="106">
        <f t="shared" si="1285"/>
        <v>0</v>
      </c>
      <c r="BE274" s="106">
        <f t="shared" si="1285"/>
        <v>0</v>
      </c>
      <c r="BF274" s="106">
        <f t="shared" si="1285"/>
        <v>0</v>
      </c>
      <c r="BG274" s="106">
        <f t="shared" si="1285"/>
        <v>0</v>
      </c>
      <c r="BH274" s="106">
        <f t="shared" si="1285"/>
        <v>0</v>
      </c>
      <c r="BI274" s="106">
        <f t="shared" si="1285"/>
        <v>0</v>
      </c>
      <c r="BJ274" s="106">
        <f t="shared" si="1285"/>
        <v>0</v>
      </c>
    </row>
    <row r="275" ht="11.25" customHeight="1">
      <c r="A275" s="102" t="str">
        <f t="shared" si="16"/>
        <v/>
      </c>
      <c r="B275" s="103" t="str">
        <f t="shared" si="17"/>
        <v>#N/A</v>
      </c>
      <c r="C275" s="104" t="str">
        <f>IF(A275="","",IF(snowball,IF(($E$5-AY275)&lt;0,0,$E$5-AY275),0)+D275)</f>
        <v/>
      </c>
      <c r="D275" s="105"/>
      <c r="E275" s="106">
        <f t="shared" ref="E275:N275" si="1286">AO275+BA275</f>
        <v>0</v>
      </c>
      <c r="F275" s="106">
        <f t="shared" si="1286"/>
        <v>0</v>
      </c>
      <c r="G275" s="106">
        <f t="shared" si="1286"/>
        <v>0</v>
      </c>
      <c r="H275" s="106">
        <f t="shared" si="1286"/>
        <v>0</v>
      </c>
      <c r="I275" s="106">
        <f t="shared" si="1286"/>
        <v>0</v>
      </c>
      <c r="J275" s="106">
        <f t="shared" si="1286"/>
        <v>0</v>
      </c>
      <c r="K275" s="106">
        <f t="shared" si="1286"/>
        <v>0</v>
      </c>
      <c r="L275" s="106">
        <f t="shared" si="1286"/>
        <v>0</v>
      </c>
      <c r="M275" s="106">
        <f t="shared" si="1286"/>
        <v>0</v>
      </c>
      <c r="N275" s="106">
        <f t="shared" si="1286"/>
        <v>0</v>
      </c>
      <c r="P275" s="107">
        <f t="shared" si="11"/>
        <v>0</v>
      </c>
      <c r="R275" s="106">
        <f t="shared" ref="R275:AA275" si="1287">IF(E$8=0,0,ROUND(R274-(E275-AC275),2))</f>
        <v>0</v>
      </c>
      <c r="S275" s="106">
        <f t="shared" si="1287"/>
        <v>0</v>
      </c>
      <c r="T275" s="106">
        <f t="shared" si="1287"/>
        <v>0</v>
      </c>
      <c r="U275" s="106">
        <f t="shared" si="1287"/>
        <v>0</v>
      </c>
      <c r="V275" s="106">
        <f t="shared" si="1287"/>
        <v>0</v>
      </c>
      <c r="W275" s="106">
        <f t="shared" si="1287"/>
        <v>0</v>
      </c>
      <c r="X275" s="106">
        <f t="shared" si="1287"/>
        <v>0</v>
      </c>
      <c r="Y275" s="106">
        <f t="shared" si="1287"/>
        <v>0</v>
      </c>
      <c r="Z275" s="106">
        <f t="shared" si="1287"/>
        <v>0</v>
      </c>
      <c r="AA275" s="106">
        <f t="shared" si="1287"/>
        <v>0</v>
      </c>
      <c r="AC275" s="106">
        <f t="shared" ref="AC275:AL275" si="1288">ROUND(R274*E$9/12,2)</f>
        <v>0</v>
      </c>
      <c r="AD275" s="106">
        <f t="shared" si="1288"/>
        <v>0</v>
      </c>
      <c r="AE275" s="106">
        <f t="shared" si="1288"/>
        <v>0</v>
      </c>
      <c r="AF275" s="106">
        <f t="shared" si="1288"/>
        <v>0</v>
      </c>
      <c r="AG275" s="106">
        <f t="shared" si="1288"/>
        <v>0</v>
      </c>
      <c r="AH275" s="106">
        <f t="shared" si="1288"/>
        <v>0</v>
      </c>
      <c r="AI275" s="106">
        <f t="shared" si="1288"/>
        <v>0</v>
      </c>
      <c r="AJ275" s="106">
        <f t="shared" si="1288"/>
        <v>0</v>
      </c>
      <c r="AK275" s="106">
        <f t="shared" si="1288"/>
        <v>0</v>
      </c>
      <c r="AL275" s="106">
        <f t="shared" si="1288"/>
        <v>0</v>
      </c>
      <c r="AM275" s="106">
        <f t="shared" si="21"/>
        <v>0</v>
      </c>
      <c r="AO275" s="106">
        <f t="shared" ref="AO275:AX275" si="1289">IF(R274&gt;0,IF((R274+AC275)&lt;E$10,R274+AC275,E$10),0)</f>
        <v>0</v>
      </c>
      <c r="AP275" s="106">
        <f t="shared" si="1289"/>
        <v>0</v>
      </c>
      <c r="AQ275" s="106">
        <f t="shared" si="1289"/>
        <v>0</v>
      </c>
      <c r="AR275" s="106">
        <f t="shared" si="1289"/>
        <v>0</v>
      </c>
      <c r="AS275" s="106">
        <f t="shared" si="1289"/>
        <v>0</v>
      </c>
      <c r="AT275" s="106">
        <f t="shared" si="1289"/>
        <v>0</v>
      </c>
      <c r="AU275" s="106">
        <f t="shared" si="1289"/>
        <v>0</v>
      </c>
      <c r="AV275" s="106">
        <f t="shared" si="1289"/>
        <v>0</v>
      </c>
      <c r="AW275" s="106">
        <f t="shared" si="1289"/>
        <v>0</v>
      </c>
      <c r="AX275" s="106">
        <f t="shared" si="1289"/>
        <v>0</v>
      </c>
      <c r="AY275" s="106">
        <f t="shared" si="23"/>
        <v>0</v>
      </c>
      <c r="BA275" s="108">
        <f t="shared" si="24"/>
        <v>0</v>
      </c>
      <c r="BB275" s="106">
        <f t="shared" ref="BB275:BJ275" si="1290">IF(S274&lt;=0,0,IF($C275&lt;=SUM($BA275:BA275),0,IF(AP275+$C275-SUM($BA275:BA275)&gt;S274+AD275,S274+AD275-AP275,$C275-SUM($BA275:BA275))))</f>
        <v>0</v>
      </c>
      <c r="BC275" s="106">
        <f t="shared" si="1290"/>
        <v>0</v>
      </c>
      <c r="BD275" s="106">
        <f t="shared" si="1290"/>
        <v>0</v>
      </c>
      <c r="BE275" s="106">
        <f t="shared" si="1290"/>
        <v>0</v>
      </c>
      <c r="BF275" s="106">
        <f t="shared" si="1290"/>
        <v>0</v>
      </c>
      <c r="BG275" s="106">
        <f t="shared" si="1290"/>
        <v>0</v>
      </c>
      <c r="BH275" s="106">
        <f t="shared" si="1290"/>
        <v>0</v>
      </c>
      <c r="BI275" s="106">
        <f t="shared" si="1290"/>
        <v>0</v>
      </c>
      <c r="BJ275" s="106">
        <f t="shared" si="1290"/>
        <v>0</v>
      </c>
    </row>
    <row r="276" ht="11.25" customHeight="1">
      <c r="A276" s="102" t="str">
        <f t="shared" si="16"/>
        <v/>
      </c>
      <c r="B276" s="103" t="str">
        <f t="shared" si="17"/>
        <v>#N/A</v>
      </c>
      <c r="C276" s="104" t="str">
        <f>IF(A276="","",IF(snowball,IF(($E$5-AY276)&lt;0,0,$E$5-AY276),0)+D276)</f>
        <v/>
      </c>
      <c r="D276" s="105"/>
      <c r="E276" s="106">
        <f t="shared" ref="E276:N276" si="1291">AO276+BA276</f>
        <v>0</v>
      </c>
      <c r="F276" s="106">
        <f t="shared" si="1291"/>
        <v>0</v>
      </c>
      <c r="G276" s="106">
        <f t="shared" si="1291"/>
        <v>0</v>
      </c>
      <c r="H276" s="106">
        <f t="shared" si="1291"/>
        <v>0</v>
      </c>
      <c r="I276" s="106">
        <f t="shared" si="1291"/>
        <v>0</v>
      </c>
      <c r="J276" s="106">
        <f t="shared" si="1291"/>
        <v>0</v>
      </c>
      <c r="K276" s="106">
        <f t="shared" si="1291"/>
        <v>0</v>
      </c>
      <c r="L276" s="106">
        <f t="shared" si="1291"/>
        <v>0</v>
      </c>
      <c r="M276" s="106">
        <f t="shared" si="1291"/>
        <v>0</v>
      </c>
      <c r="N276" s="106">
        <f t="shared" si="1291"/>
        <v>0</v>
      </c>
      <c r="P276" s="107">
        <f t="shared" si="11"/>
        <v>0</v>
      </c>
      <c r="R276" s="106">
        <f t="shared" ref="R276:AA276" si="1292">IF(E$8=0,0,ROUND(R275-(E276-AC276),2))</f>
        <v>0</v>
      </c>
      <c r="S276" s="106">
        <f t="shared" si="1292"/>
        <v>0</v>
      </c>
      <c r="T276" s="106">
        <f t="shared" si="1292"/>
        <v>0</v>
      </c>
      <c r="U276" s="106">
        <f t="shared" si="1292"/>
        <v>0</v>
      </c>
      <c r="V276" s="106">
        <f t="shared" si="1292"/>
        <v>0</v>
      </c>
      <c r="W276" s="106">
        <f t="shared" si="1292"/>
        <v>0</v>
      </c>
      <c r="X276" s="106">
        <f t="shared" si="1292"/>
        <v>0</v>
      </c>
      <c r="Y276" s="106">
        <f t="shared" si="1292"/>
        <v>0</v>
      </c>
      <c r="Z276" s="106">
        <f t="shared" si="1292"/>
        <v>0</v>
      </c>
      <c r="AA276" s="106">
        <f t="shared" si="1292"/>
        <v>0</v>
      </c>
      <c r="AC276" s="106">
        <f t="shared" ref="AC276:AL276" si="1293">ROUND(R275*E$9/12,2)</f>
        <v>0</v>
      </c>
      <c r="AD276" s="106">
        <f t="shared" si="1293"/>
        <v>0</v>
      </c>
      <c r="AE276" s="106">
        <f t="shared" si="1293"/>
        <v>0</v>
      </c>
      <c r="AF276" s="106">
        <f t="shared" si="1293"/>
        <v>0</v>
      </c>
      <c r="AG276" s="106">
        <f t="shared" si="1293"/>
        <v>0</v>
      </c>
      <c r="AH276" s="106">
        <f t="shared" si="1293"/>
        <v>0</v>
      </c>
      <c r="AI276" s="106">
        <f t="shared" si="1293"/>
        <v>0</v>
      </c>
      <c r="AJ276" s="106">
        <f t="shared" si="1293"/>
        <v>0</v>
      </c>
      <c r="AK276" s="106">
        <f t="shared" si="1293"/>
        <v>0</v>
      </c>
      <c r="AL276" s="106">
        <f t="shared" si="1293"/>
        <v>0</v>
      </c>
      <c r="AM276" s="106">
        <f t="shared" si="21"/>
        <v>0</v>
      </c>
      <c r="AO276" s="106">
        <f t="shared" ref="AO276:AX276" si="1294">IF(R275&gt;0,IF((R275+AC276)&lt;E$10,R275+AC276,E$10),0)</f>
        <v>0</v>
      </c>
      <c r="AP276" s="106">
        <f t="shared" si="1294"/>
        <v>0</v>
      </c>
      <c r="AQ276" s="106">
        <f t="shared" si="1294"/>
        <v>0</v>
      </c>
      <c r="AR276" s="106">
        <f t="shared" si="1294"/>
        <v>0</v>
      </c>
      <c r="AS276" s="106">
        <f t="shared" si="1294"/>
        <v>0</v>
      </c>
      <c r="AT276" s="106">
        <f t="shared" si="1294"/>
        <v>0</v>
      </c>
      <c r="AU276" s="106">
        <f t="shared" si="1294"/>
        <v>0</v>
      </c>
      <c r="AV276" s="106">
        <f t="shared" si="1294"/>
        <v>0</v>
      </c>
      <c r="AW276" s="106">
        <f t="shared" si="1294"/>
        <v>0</v>
      </c>
      <c r="AX276" s="106">
        <f t="shared" si="1294"/>
        <v>0</v>
      </c>
      <c r="AY276" s="106">
        <f t="shared" si="23"/>
        <v>0</v>
      </c>
      <c r="BA276" s="108">
        <f t="shared" si="24"/>
        <v>0</v>
      </c>
      <c r="BB276" s="106">
        <f t="shared" ref="BB276:BJ276" si="1295">IF(S275&lt;=0,0,IF($C276&lt;=SUM($BA276:BA276),0,IF(AP276+$C276-SUM($BA276:BA276)&gt;S275+AD276,S275+AD276-AP276,$C276-SUM($BA276:BA276))))</f>
        <v>0</v>
      </c>
      <c r="BC276" s="106">
        <f t="shared" si="1295"/>
        <v>0</v>
      </c>
      <c r="BD276" s="106">
        <f t="shared" si="1295"/>
        <v>0</v>
      </c>
      <c r="BE276" s="106">
        <f t="shared" si="1295"/>
        <v>0</v>
      </c>
      <c r="BF276" s="106">
        <f t="shared" si="1295"/>
        <v>0</v>
      </c>
      <c r="BG276" s="106">
        <f t="shared" si="1295"/>
        <v>0</v>
      </c>
      <c r="BH276" s="106">
        <f t="shared" si="1295"/>
        <v>0</v>
      </c>
      <c r="BI276" s="106">
        <f t="shared" si="1295"/>
        <v>0</v>
      </c>
      <c r="BJ276" s="106">
        <f t="shared" si="1295"/>
        <v>0</v>
      </c>
    </row>
    <row r="277" ht="11.25" customHeight="1">
      <c r="A277" s="102" t="str">
        <f t="shared" si="16"/>
        <v/>
      </c>
      <c r="B277" s="103" t="str">
        <f t="shared" si="17"/>
        <v>#N/A</v>
      </c>
      <c r="C277" s="104" t="str">
        <f>IF(A277="","",IF(snowball,IF(($E$5-AY277)&lt;0,0,$E$5-AY277),0)+D277)</f>
        <v/>
      </c>
      <c r="D277" s="105"/>
      <c r="E277" s="106">
        <f t="shared" ref="E277:N277" si="1296">AO277+BA277</f>
        <v>0</v>
      </c>
      <c r="F277" s="106">
        <f t="shared" si="1296"/>
        <v>0</v>
      </c>
      <c r="G277" s="106">
        <f t="shared" si="1296"/>
        <v>0</v>
      </c>
      <c r="H277" s="106">
        <f t="shared" si="1296"/>
        <v>0</v>
      </c>
      <c r="I277" s="106">
        <f t="shared" si="1296"/>
        <v>0</v>
      </c>
      <c r="J277" s="106">
        <f t="shared" si="1296"/>
        <v>0</v>
      </c>
      <c r="K277" s="106">
        <f t="shared" si="1296"/>
        <v>0</v>
      </c>
      <c r="L277" s="106">
        <f t="shared" si="1296"/>
        <v>0</v>
      </c>
      <c r="M277" s="106">
        <f t="shared" si="1296"/>
        <v>0</v>
      </c>
      <c r="N277" s="106">
        <f t="shared" si="1296"/>
        <v>0</v>
      </c>
      <c r="P277" s="107">
        <f t="shared" si="11"/>
        <v>0</v>
      </c>
      <c r="R277" s="106">
        <f t="shared" ref="R277:AA277" si="1297">IF(E$8=0,0,ROUND(R276-(E277-AC277),2))</f>
        <v>0</v>
      </c>
      <c r="S277" s="106">
        <f t="shared" si="1297"/>
        <v>0</v>
      </c>
      <c r="T277" s="106">
        <f t="shared" si="1297"/>
        <v>0</v>
      </c>
      <c r="U277" s="106">
        <f t="shared" si="1297"/>
        <v>0</v>
      </c>
      <c r="V277" s="106">
        <f t="shared" si="1297"/>
        <v>0</v>
      </c>
      <c r="W277" s="106">
        <f t="shared" si="1297"/>
        <v>0</v>
      </c>
      <c r="X277" s="106">
        <f t="shared" si="1297"/>
        <v>0</v>
      </c>
      <c r="Y277" s="106">
        <f t="shared" si="1297"/>
        <v>0</v>
      </c>
      <c r="Z277" s="106">
        <f t="shared" si="1297"/>
        <v>0</v>
      </c>
      <c r="AA277" s="106">
        <f t="shared" si="1297"/>
        <v>0</v>
      </c>
      <c r="AC277" s="106">
        <f t="shared" ref="AC277:AL277" si="1298">ROUND(R276*E$9/12,2)</f>
        <v>0</v>
      </c>
      <c r="AD277" s="106">
        <f t="shared" si="1298"/>
        <v>0</v>
      </c>
      <c r="AE277" s="106">
        <f t="shared" si="1298"/>
        <v>0</v>
      </c>
      <c r="AF277" s="106">
        <f t="shared" si="1298"/>
        <v>0</v>
      </c>
      <c r="AG277" s="106">
        <f t="shared" si="1298"/>
        <v>0</v>
      </c>
      <c r="AH277" s="106">
        <f t="shared" si="1298"/>
        <v>0</v>
      </c>
      <c r="AI277" s="106">
        <f t="shared" si="1298"/>
        <v>0</v>
      </c>
      <c r="AJ277" s="106">
        <f t="shared" si="1298"/>
        <v>0</v>
      </c>
      <c r="AK277" s="106">
        <f t="shared" si="1298"/>
        <v>0</v>
      </c>
      <c r="AL277" s="106">
        <f t="shared" si="1298"/>
        <v>0</v>
      </c>
      <c r="AM277" s="106">
        <f t="shared" si="21"/>
        <v>0</v>
      </c>
      <c r="AO277" s="106">
        <f t="shared" ref="AO277:AX277" si="1299">IF(R276&gt;0,IF((R276+AC277)&lt;E$10,R276+AC277,E$10),0)</f>
        <v>0</v>
      </c>
      <c r="AP277" s="106">
        <f t="shared" si="1299"/>
        <v>0</v>
      </c>
      <c r="AQ277" s="106">
        <f t="shared" si="1299"/>
        <v>0</v>
      </c>
      <c r="AR277" s="106">
        <f t="shared" si="1299"/>
        <v>0</v>
      </c>
      <c r="AS277" s="106">
        <f t="shared" si="1299"/>
        <v>0</v>
      </c>
      <c r="AT277" s="106">
        <f t="shared" si="1299"/>
        <v>0</v>
      </c>
      <c r="AU277" s="106">
        <f t="shared" si="1299"/>
        <v>0</v>
      </c>
      <c r="AV277" s="106">
        <f t="shared" si="1299"/>
        <v>0</v>
      </c>
      <c r="AW277" s="106">
        <f t="shared" si="1299"/>
        <v>0</v>
      </c>
      <c r="AX277" s="106">
        <f t="shared" si="1299"/>
        <v>0</v>
      </c>
      <c r="AY277" s="106">
        <f t="shared" si="23"/>
        <v>0</v>
      </c>
      <c r="BA277" s="108">
        <f t="shared" si="24"/>
        <v>0</v>
      </c>
      <c r="BB277" s="106">
        <f t="shared" ref="BB277:BJ277" si="1300">IF(S276&lt;=0,0,IF($C277&lt;=SUM($BA277:BA277),0,IF(AP277+$C277-SUM($BA277:BA277)&gt;S276+AD277,S276+AD277-AP277,$C277-SUM($BA277:BA277))))</f>
        <v>0</v>
      </c>
      <c r="BC277" s="106">
        <f t="shared" si="1300"/>
        <v>0</v>
      </c>
      <c r="BD277" s="106">
        <f t="shared" si="1300"/>
        <v>0</v>
      </c>
      <c r="BE277" s="106">
        <f t="shared" si="1300"/>
        <v>0</v>
      </c>
      <c r="BF277" s="106">
        <f t="shared" si="1300"/>
        <v>0</v>
      </c>
      <c r="BG277" s="106">
        <f t="shared" si="1300"/>
        <v>0</v>
      </c>
      <c r="BH277" s="106">
        <f t="shared" si="1300"/>
        <v>0</v>
      </c>
      <c r="BI277" s="106">
        <f t="shared" si="1300"/>
        <v>0</v>
      </c>
      <c r="BJ277" s="106">
        <f t="shared" si="1300"/>
        <v>0</v>
      </c>
    </row>
    <row r="278" ht="11.25" customHeight="1">
      <c r="A278" s="102" t="str">
        <f t="shared" si="16"/>
        <v/>
      </c>
      <c r="B278" s="103" t="str">
        <f t="shared" si="17"/>
        <v>#N/A</v>
      </c>
      <c r="C278" s="104" t="str">
        <f>IF(A278="","",IF(snowball,IF(($E$5-AY278)&lt;0,0,$E$5-AY278),0)+D278)</f>
        <v/>
      </c>
      <c r="D278" s="105"/>
      <c r="E278" s="106">
        <f t="shared" ref="E278:N278" si="1301">AO278+BA278</f>
        <v>0</v>
      </c>
      <c r="F278" s="106">
        <f t="shared" si="1301"/>
        <v>0</v>
      </c>
      <c r="G278" s="106">
        <f t="shared" si="1301"/>
        <v>0</v>
      </c>
      <c r="H278" s="106">
        <f t="shared" si="1301"/>
        <v>0</v>
      </c>
      <c r="I278" s="106">
        <f t="shared" si="1301"/>
        <v>0</v>
      </c>
      <c r="J278" s="106">
        <f t="shared" si="1301"/>
        <v>0</v>
      </c>
      <c r="K278" s="106">
        <f t="shared" si="1301"/>
        <v>0</v>
      </c>
      <c r="L278" s="106">
        <f t="shared" si="1301"/>
        <v>0</v>
      </c>
      <c r="M278" s="106">
        <f t="shared" si="1301"/>
        <v>0</v>
      </c>
      <c r="N278" s="106">
        <f t="shared" si="1301"/>
        <v>0</v>
      </c>
      <c r="P278" s="107">
        <f t="shared" si="11"/>
        <v>0</v>
      </c>
      <c r="R278" s="106">
        <f t="shared" ref="R278:AA278" si="1302">IF(E$8=0,0,ROUND(R277-(E278-AC278),2))</f>
        <v>0</v>
      </c>
      <c r="S278" s="106">
        <f t="shared" si="1302"/>
        <v>0</v>
      </c>
      <c r="T278" s="106">
        <f t="shared" si="1302"/>
        <v>0</v>
      </c>
      <c r="U278" s="106">
        <f t="shared" si="1302"/>
        <v>0</v>
      </c>
      <c r="V278" s="106">
        <f t="shared" si="1302"/>
        <v>0</v>
      </c>
      <c r="W278" s="106">
        <f t="shared" si="1302"/>
        <v>0</v>
      </c>
      <c r="X278" s="106">
        <f t="shared" si="1302"/>
        <v>0</v>
      </c>
      <c r="Y278" s="106">
        <f t="shared" si="1302"/>
        <v>0</v>
      </c>
      <c r="Z278" s="106">
        <f t="shared" si="1302"/>
        <v>0</v>
      </c>
      <c r="AA278" s="106">
        <f t="shared" si="1302"/>
        <v>0</v>
      </c>
      <c r="AC278" s="106">
        <f t="shared" ref="AC278:AL278" si="1303">ROUND(R277*E$9/12,2)</f>
        <v>0</v>
      </c>
      <c r="AD278" s="106">
        <f t="shared" si="1303"/>
        <v>0</v>
      </c>
      <c r="AE278" s="106">
        <f t="shared" si="1303"/>
        <v>0</v>
      </c>
      <c r="AF278" s="106">
        <f t="shared" si="1303"/>
        <v>0</v>
      </c>
      <c r="AG278" s="106">
        <f t="shared" si="1303"/>
        <v>0</v>
      </c>
      <c r="AH278" s="106">
        <f t="shared" si="1303"/>
        <v>0</v>
      </c>
      <c r="AI278" s="106">
        <f t="shared" si="1303"/>
        <v>0</v>
      </c>
      <c r="AJ278" s="106">
        <f t="shared" si="1303"/>
        <v>0</v>
      </c>
      <c r="AK278" s="106">
        <f t="shared" si="1303"/>
        <v>0</v>
      </c>
      <c r="AL278" s="106">
        <f t="shared" si="1303"/>
        <v>0</v>
      </c>
      <c r="AM278" s="106">
        <f t="shared" si="21"/>
        <v>0</v>
      </c>
      <c r="AO278" s="106">
        <f t="shared" ref="AO278:AX278" si="1304">IF(R277&gt;0,IF((R277+AC278)&lt;E$10,R277+AC278,E$10),0)</f>
        <v>0</v>
      </c>
      <c r="AP278" s="106">
        <f t="shared" si="1304"/>
        <v>0</v>
      </c>
      <c r="AQ278" s="106">
        <f t="shared" si="1304"/>
        <v>0</v>
      </c>
      <c r="AR278" s="106">
        <f t="shared" si="1304"/>
        <v>0</v>
      </c>
      <c r="AS278" s="106">
        <f t="shared" si="1304"/>
        <v>0</v>
      </c>
      <c r="AT278" s="106">
        <f t="shared" si="1304"/>
        <v>0</v>
      </c>
      <c r="AU278" s="106">
        <f t="shared" si="1304"/>
        <v>0</v>
      </c>
      <c r="AV278" s="106">
        <f t="shared" si="1304"/>
        <v>0</v>
      </c>
      <c r="AW278" s="106">
        <f t="shared" si="1304"/>
        <v>0</v>
      </c>
      <c r="AX278" s="106">
        <f t="shared" si="1304"/>
        <v>0</v>
      </c>
      <c r="AY278" s="106">
        <f t="shared" si="23"/>
        <v>0</v>
      </c>
      <c r="BA278" s="108">
        <f t="shared" si="24"/>
        <v>0</v>
      </c>
      <c r="BB278" s="106">
        <f t="shared" ref="BB278:BJ278" si="1305">IF(S277&lt;=0,0,IF($C278&lt;=SUM($BA278:BA278),0,IF(AP278+$C278-SUM($BA278:BA278)&gt;S277+AD278,S277+AD278-AP278,$C278-SUM($BA278:BA278))))</f>
        <v>0</v>
      </c>
      <c r="BC278" s="106">
        <f t="shared" si="1305"/>
        <v>0</v>
      </c>
      <c r="BD278" s="106">
        <f t="shared" si="1305"/>
        <v>0</v>
      </c>
      <c r="BE278" s="106">
        <f t="shared" si="1305"/>
        <v>0</v>
      </c>
      <c r="BF278" s="106">
        <f t="shared" si="1305"/>
        <v>0</v>
      </c>
      <c r="BG278" s="106">
        <f t="shared" si="1305"/>
        <v>0</v>
      </c>
      <c r="BH278" s="106">
        <f t="shared" si="1305"/>
        <v>0</v>
      </c>
      <c r="BI278" s="106">
        <f t="shared" si="1305"/>
        <v>0</v>
      </c>
      <c r="BJ278" s="106">
        <f t="shared" si="1305"/>
        <v>0</v>
      </c>
    </row>
    <row r="279" ht="11.25" customHeight="1">
      <c r="A279" s="102" t="str">
        <f t="shared" si="16"/>
        <v/>
      </c>
      <c r="B279" s="103" t="str">
        <f t="shared" si="17"/>
        <v>#N/A</v>
      </c>
      <c r="C279" s="104" t="str">
        <f>IF(A279="","",IF(snowball,IF(($E$5-AY279)&lt;0,0,$E$5-AY279),0)+D279)</f>
        <v/>
      </c>
      <c r="D279" s="105"/>
      <c r="E279" s="106">
        <f t="shared" ref="E279:N279" si="1306">AO279+BA279</f>
        <v>0</v>
      </c>
      <c r="F279" s="106">
        <f t="shared" si="1306"/>
        <v>0</v>
      </c>
      <c r="G279" s="106">
        <f t="shared" si="1306"/>
        <v>0</v>
      </c>
      <c r="H279" s="106">
        <f t="shared" si="1306"/>
        <v>0</v>
      </c>
      <c r="I279" s="106">
        <f t="shared" si="1306"/>
        <v>0</v>
      </c>
      <c r="J279" s="106">
        <f t="shared" si="1306"/>
        <v>0</v>
      </c>
      <c r="K279" s="106">
        <f t="shared" si="1306"/>
        <v>0</v>
      </c>
      <c r="L279" s="106">
        <f t="shared" si="1306"/>
        <v>0</v>
      </c>
      <c r="M279" s="106">
        <f t="shared" si="1306"/>
        <v>0</v>
      </c>
      <c r="N279" s="106">
        <f t="shared" si="1306"/>
        <v>0</v>
      </c>
      <c r="P279" s="107">
        <f t="shared" si="11"/>
        <v>0</v>
      </c>
      <c r="R279" s="106">
        <f t="shared" ref="R279:AA279" si="1307">IF(E$8=0,0,ROUND(R278-(E279-AC279),2))</f>
        <v>0</v>
      </c>
      <c r="S279" s="106">
        <f t="shared" si="1307"/>
        <v>0</v>
      </c>
      <c r="T279" s="106">
        <f t="shared" si="1307"/>
        <v>0</v>
      </c>
      <c r="U279" s="106">
        <f t="shared" si="1307"/>
        <v>0</v>
      </c>
      <c r="V279" s="106">
        <f t="shared" si="1307"/>
        <v>0</v>
      </c>
      <c r="W279" s="106">
        <f t="shared" si="1307"/>
        <v>0</v>
      </c>
      <c r="X279" s="106">
        <f t="shared" si="1307"/>
        <v>0</v>
      </c>
      <c r="Y279" s="106">
        <f t="shared" si="1307"/>
        <v>0</v>
      </c>
      <c r="Z279" s="106">
        <f t="shared" si="1307"/>
        <v>0</v>
      </c>
      <c r="AA279" s="106">
        <f t="shared" si="1307"/>
        <v>0</v>
      </c>
      <c r="AC279" s="106">
        <f t="shared" ref="AC279:AL279" si="1308">ROUND(R278*E$9/12,2)</f>
        <v>0</v>
      </c>
      <c r="AD279" s="106">
        <f t="shared" si="1308"/>
        <v>0</v>
      </c>
      <c r="AE279" s="106">
        <f t="shared" si="1308"/>
        <v>0</v>
      </c>
      <c r="AF279" s="106">
        <f t="shared" si="1308"/>
        <v>0</v>
      </c>
      <c r="AG279" s="106">
        <f t="shared" si="1308"/>
        <v>0</v>
      </c>
      <c r="AH279" s="106">
        <f t="shared" si="1308"/>
        <v>0</v>
      </c>
      <c r="AI279" s="106">
        <f t="shared" si="1308"/>
        <v>0</v>
      </c>
      <c r="AJ279" s="106">
        <f t="shared" si="1308"/>
        <v>0</v>
      </c>
      <c r="AK279" s="106">
        <f t="shared" si="1308"/>
        <v>0</v>
      </c>
      <c r="AL279" s="106">
        <f t="shared" si="1308"/>
        <v>0</v>
      </c>
      <c r="AM279" s="106">
        <f t="shared" si="21"/>
        <v>0</v>
      </c>
      <c r="AO279" s="106">
        <f t="shared" ref="AO279:AX279" si="1309">IF(R278&gt;0,IF((R278+AC279)&lt;E$10,R278+AC279,E$10),0)</f>
        <v>0</v>
      </c>
      <c r="AP279" s="106">
        <f t="shared" si="1309"/>
        <v>0</v>
      </c>
      <c r="AQ279" s="106">
        <f t="shared" si="1309"/>
        <v>0</v>
      </c>
      <c r="AR279" s="106">
        <f t="shared" si="1309"/>
        <v>0</v>
      </c>
      <c r="AS279" s="106">
        <f t="shared" si="1309"/>
        <v>0</v>
      </c>
      <c r="AT279" s="106">
        <f t="shared" si="1309"/>
        <v>0</v>
      </c>
      <c r="AU279" s="106">
        <f t="shared" si="1309"/>
        <v>0</v>
      </c>
      <c r="AV279" s="106">
        <f t="shared" si="1309"/>
        <v>0</v>
      </c>
      <c r="AW279" s="106">
        <f t="shared" si="1309"/>
        <v>0</v>
      </c>
      <c r="AX279" s="106">
        <f t="shared" si="1309"/>
        <v>0</v>
      </c>
      <c r="AY279" s="106">
        <f t="shared" si="23"/>
        <v>0</v>
      </c>
      <c r="BA279" s="108">
        <f t="shared" si="24"/>
        <v>0</v>
      </c>
      <c r="BB279" s="106">
        <f t="shared" ref="BB279:BJ279" si="1310">IF(S278&lt;=0,0,IF($C279&lt;=SUM($BA279:BA279),0,IF(AP279+$C279-SUM($BA279:BA279)&gt;S278+AD279,S278+AD279-AP279,$C279-SUM($BA279:BA279))))</f>
        <v>0</v>
      </c>
      <c r="BC279" s="106">
        <f t="shared" si="1310"/>
        <v>0</v>
      </c>
      <c r="BD279" s="106">
        <f t="shared" si="1310"/>
        <v>0</v>
      </c>
      <c r="BE279" s="106">
        <f t="shared" si="1310"/>
        <v>0</v>
      </c>
      <c r="BF279" s="106">
        <f t="shared" si="1310"/>
        <v>0</v>
      </c>
      <c r="BG279" s="106">
        <f t="shared" si="1310"/>
        <v>0</v>
      </c>
      <c r="BH279" s="106">
        <f t="shared" si="1310"/>
        <v>0</v>
      </c>
      <c r="BI279" s="106">
        <f t="shared" si="1310"/>
        <v>0</v>
      </c>
      <c r="BJ279" s="106">
        <f t="shared" si="1310"/>
        <v>0</v>
      </c>
    </row>
    <row r="280" ht="11.25" customHeight="1">
      <c r="A280" s="102" t="str">
        <f t="shared" si="16"/>
        <v/>
      </c>
      <c r="B280" s="103" t="str">
        <f t="shared" si="17"/>
        <v>#N/A</v>
      </c>
      <c r="C280" s="104" t="str">
        <f>IF(A280="","",IF(snowball,IF(($E$5-AY280)&lt;0,0,$E$5-AY280),0)+D280)</f>
        <v/>
      </c>
      <c r="D280" s="105"/>
      <c r="E280" s="106">
        <f t="shared" ref="E280:N280" si="1311">AO280+BA280</f>
        <v>0</v>
      </c>
      <c r="F280" s="106">
        <f t="shared" si="1311"/>
        <v>0</v>
      </c>
      <c r="G280" s="106">
        <f t="shared" si="1311"/>
        <v>0</v>
      </c>
      <c r="H280" s="106">
        <f t="shared" si="1311"/>
        <v>0</v>
      </c>
      <c r="I280" s="106">
        <f t="shared" si="1311"/>
        <v>0</v>
      </c>
      <c r="J280" s="106">
        <f t="shared" si="1311"/>
        <v>0</v>
      </c>
      <c r="K280" s="106">
        <f t="shared" si="1311"/>
        <v>0</v>
      </c>
      <c r="L280" s="106">
        <f t="shared" si="1311"/>
        <v>0</v>
      </c>
      <c r="M280" s="106">
        <f t="shared" si="1311"/>
        <v>0</v>
      </c>
      <c r="N280" s="106">
        <f t="shared" si="1311"/>
        <v>0</v>
      </c>
      <c r="P280" s="107">
        <f t="shared" si="11"/>
        <v>0</v>
      </c>
      <c r="R280" s="106">
        <f t="shared" ref="R280:AA280" si="1312">IF(E$8=0,0,ROUND(R279-(E280-AC280),2))</f>
        <v>0</v>
      </c>
      <c r="S280" s="106">
        <f t="shared" si="1312"/>
        <v>0</v>
      </c>
      <c r="T280" s="106">
        <f t="shared" si="1312"/>
        <v>0</v>
      </c>
      <c r="U280" s="106">
        <f t="shared" si="1312"/>
        <v>0</v>
      </c>
      <c r="V280" s="106">
        <f t="shared" si="1312"/>
        <v>0</v>
      </c>
      <c r="W280" s="106">
        <f t="shared" si="1312"/>
        <v>0</v>
      </c>
      <c r="X280" s="106">
        <f t="shared" si="1312"/>
        <v>0</v>
      </c>
      <c r="Y280" s="106">
        <f t="shared" si="1312"/>
        <v>0</v>
      </c>
      <c r="Z280" s="106">
        <f t="shared" si="1312"/>
        <v>0</v>
      </c>
      <c r="AA280" s="106">
        <f t="shared" si="1312"/>
        <v>0</v>
      </c>
      <c r="AC280" s="106">
        <f t="shared" ref="AC280:AL280" si="1313">ROUND(R279*E$9/12,2)</f>
        <v>0</v>
      </c>
      <c r="AD280" s="106">
        <f t="shared" si="1313"/>
        <v>0</v>
      </c>
      <c r="AE280" s="106">
        <f t="shared" si="1313"/>
        <v>0</v>
      </c>
      <c r="AF280" s="106">
        <f t="shared" si="1313"/>
        <v>0</v>
      </c>
      <c r="AG280" s="106">
        <f t="shared" si="1313"/>
        <v>0</v>
      </c>
      <c r="AH280" s="106">
        <f t="shared" si="1313"/>
        <v>0</v>
      </c>
      <c r="AI280" s="106">
        <f t="shared" si="1313"/>
        <v>0</v>
      </c>
      <c r="AJ280" s="106">
        <f t="shared" si="1313"/>
        <v>0</v>
      </c>
      <c r="AK280" s="106">
        <f t="shared" si="1313"/>
        <v>0</v>
      </c>
      <c r="AL280" s="106">
        <f t="shared" si="1313"/>
        <v>0</v>
      </c>
      <c r="AM280" s="106">
        <f t="shared" si="21"/>
        <v>0</v>
      </c>
      <c r="AO280" s="106">
        <f t="shared" ref="AO280:AX280" si="1314">IF(R279&gt;0,IF((R279+AC280)&lt;E$10,R279+AC280,E$10),0)</f>
        <v>0</v>
      </c>
      <c r="AP280" s="106">
        <f t="shared" si="1314"/>
        <v>0</v>
      </c>
      <c r="AQ280" s="106">
        <f t="shared" si="1314"/>
        <v>0</v>
      </c>
      <c r="AR280" s="106">
        <f t="shared" si="1314"/>
        <v>0</v>
      </c>
      <c r="AS280" s="106">
        <f t="shared" si="1314"/>
        <v>0</v>
      </c>
      <c r="AT280" s="106">
        <f t="shared" si="1314"/>
        <v>0</v>
      </c>
      <c r="AU280" s="106">
        <f t="shared" si="1314"/>
        <v>0</v>
      </c>
      <c r="AV280" s="106">
        <f t="shared" si="1314"/>
        <v>0</v>
      </c>
      <c r="AW280" s="106">
        <f t="shared" si="1314"/>
        <v>0</v>
      </c>
      <c r="AX280" s="106">
        <f t="shared" si="1314"/>
        <v>0</v>
      </c>
      <c r="AY280" s="106">
        <f t="shared" si="23"/>
        <v>0</v>
      </c>
      <c r="BA280" s="108">
        <f t="shared" si="24"/>
        <v>0</v>
      </c>
      <c r="BB280" s="106">
        <f t="shared" ref="BB280:BJ280" si="1315">IF(S279&lt;=0,0,IF($C280&lt;=SUM($BA280:BA280),0,IF(AP280+$C280-SUM($BA280:BA280)&gt;S279+AD280,S279+AD280-AP280,$C280-SUM($BA280:BA280))))</f>
        <v>0</v>
      </c>
      <c r="BC280" s="106">
        <f t="shared" si="1315"/>
        <v>0</v>
      </c>
      <c r="BD280" s="106">
        <f t="shared" si="1315"/>
        <v>0</v>
      </c>
      <c r="BE280" s="106">
        <f t="shared" si="1315"/>
        <v>0</v>
      </c>
      <c r="BF280" s="106">
        <f t="shared" si="1315"/>
        <v>0</v>
      </c>
      <c r="BG280" s="106">
        <f t="shared" si="1315"/>
        <v>0</v>
      </c>
      <c r="BH280" s="106">
        <f t="shared" si="1315"/>
        <v>0</v>
      </c>
      <c r="BI280" s="106">
        <f t="shared" si="1315"/>
        <v>0</v>
      </c>
      <c r="BJ280" s="106">
        <f t="shared" si="1315"/>
        <v>0</v>
      </c>
    </row>
    <row r="281" ht="11.25" customHeight="1">
      <c r="A281" s="102" t="str">
        <f t="shared" si="16"/>
        <v/>
      </c>
      <c r="B281" s="103" t="str">
        <f t="shared" si="17"/>
        <v>#N/A</v>
      </c>
      <c r="C281" s="104" t="str">
        <f>IF(A281="","",IF(snowball,IF(($E$5-AY281)&lt;0,0,$E$5-AY281),0)+D281)</f>
        <v/>
      </c>
      <c r="D281" s="105"/>
      <c r="E281" s="106">
        <f t="shared" ref="E281:N281" si="1316">AO281+BA281</f>
        <v>0</v>
      </c>
      <c r="F281" s="106">
        <f t="shared" si="1316"/>
        <v>0</v>
      </c>
      <c r="G281" s="106">
        <f t="shared" si="1316"/>
        <v>0</v>
      </c>
      <c r="H281" s="106">
        <f t="shared" si="1316"/>
        <v>0</v>
      </c>
      <c r="I281" s="106">
        <f t="shared" si="1316"/>
        <v>0</v>
      </c>
      <c r="J281" s="106">
        <f t="shared" si="1316"/>
        <v>0</v>
      </c>
      <c r="K281" s="106">
        <f t="shared" si="1316"/>
        <v>0</v>
      </c>
      <c r="L281" s="106">
        <f t="shared" si="1316"/>
        <v>0</v>
      </c>
      <c r="M281" s="106">
        <f t="shared" si="1316"/>
        <v>0</v>
      </c>
      <c r="N281" s="106">
        <f t="shared" si="1316"/>
        <v>0</v>
      </c>
      <c r="P281" s="107">
        <f t="shared" si="11"/>
        <v>0</v>
      </c>
      <c r="R281" s="106">
        <f t="shared" ref="R281:AA281" si="1317">IF(E$8=0,0,ROUND(R280-(E281-AC281),2))</f>
        <v>0</v>
      </c>
      <c r="S281" s="106">
        <f t="shared" si="1317"/>
        <v>0</v>
      </c>
      <c r="T281" s="106">
        <f t="shared" si="1317"/>
        <v>0</v>
      </c>
      <c r="U281" s="106">
        <f t="shared" si="1317"/>
        <v>0</v>
      </c>
      <c r="V281" s="106">
        <f t="shared" si="1317"/>
        <v>0</v>
      </c>
      <c r="W281" s="106">
        <f t="shared" si="1317"/>
        <v>0</v>
      </c>
      <c r="X281" s="106">
        <f t="shared" si="1317"/>
        <v>0</v>
      </c>
      <c r="Y281" s="106">
        <f t="shared" si="1317"/>
        <v>0</v>
      </c>
      <c r="Z281" s="106">
        <f t="shared" si="1317"/>
        <v>0</v>
      </c>
      <c r="AA281" s="106">
        <f t="shared" si="1317"/>
        <v>0</v>
      </c>
      <c r="AC281" s="106">
        <f t="shared" ref="AC281:AL281" si="1318">ROUND(R280*E$9/12,2)</f>
        <v>0</v>
      </c>
      <c r="AD281" s="106">
        <f t="shared" si="1318"/>
        <v>0</v>
      </c>
      <c r="AE281" s="106">
        <f t="shared" si="1318"/>
        <v>0</v>
      </c>
      <c r="AF281" s="106">
        <f t="shared" si="1318"/>
        <v>0</v>
      </c>
      <c r="AG281" s="106">
        <f t="shared" si="1318"/>
        <v>0</v>
      </c>
      <c r="AH281" s="106">
        <f t="shared" si="1318"/>
        <v>0</v>
      </c>
      <c r="AI281" s="106">
        <f t="shared" si="1318"/>
        <v>0</v>
      </c>
      <c r="AJ281" s="106">
        <f t="shared" si="1318"/>
        <v>0</v>
      </c>
      <c r="AK281" s="106">
        <f t="shared" si="1318"/>
        <v>0</v>
      </c>
      <c r="AL281" s="106">
        <f t="shared" si="1318"/>
        <v>0</v>
      </c>
      <c r="AM281" s="106">
        <f t="shared" si="21"/>
        <v>0</v>
      </c>
      <c r="AO281" s="106">
        <f t="shared" ref="AO281:AX281" si="1319">IF(R280&gt;0,IF((R280+AC281)&lt;E$10,R280+AC281,E$10),0)</f>
        <v>0</v>
      </c>
      <c r="AP281" s="106">
        <f t="shared" si="1319"/>
        <v>0</v>
      </c>
      <c r="AQ281" s="106">
        <f t="shared" si="1319"/>
        <v>0</v>
      </c>
      <c r="AR281" s="106">
        <f t="shared" si="1319"/>
        <v>0</v>
      </c>
      <c r="AS281" s="106">
        <f t="shared" si="1319"/>
        <v>0</v>
      </c>
      <c r="AT281" s="106">
        <f t="shared" si="1319"/>
        <v>0</v>
      </c>
      <c r="AU281" s="106">
        <f t="shared" si="1319"/>
        <v>0</v>
      </c>
      <c r="AV281" s="106">
        <f t="shared" si="1319"/>
        <v>0</v>
      </c>
      <c r="AW281" s="106">
        <f t="shared" si="1319"/>
        <v>0</v>
      </c>
      <c r="AX281" s="106">
        <f t="shared" si="1319"/>
        <v>0</v>
      </c>
      <c r="AY281" s="106">
        <f t="shared" si="23"/>
        <v>0</v>
      </c>
      <c r="BA281" s="108">
        <f t="shared" si="24"/>
        <v>0</v>
      </c>
      <c r="BB281" s="106">
        <f t="shared" ref="BB281:BJ281" si="1320">IF(S280&lt;=0,0,IF($C281&lt;=SUM($BA281:BA281),0,IF(AP281+$C281-SUM($BA281:BA281)&gt;S280+AD281,S280+AD281-AP281,$C281-SUM($BA281:BA281))))</f>
        <v>0</v>
      </c>
      <c r="BC281" s="106">
        <f t="shared" si="1320"/>
        <v>0</v>
      </c>
      <c r="BD281" s="106">
        <f t="shared" si="1320"/>
        <v>0</v>
      </c>
      <c r="BE281" s="106">
        <f t="shared" si="1320"/>
        <v>0</v>
      </c>
      <c r="BF281" s="106">
        <f t="shared" si="1320"/>
        <v>0</v>
      </c>
      <c r="BG281" s="106">
        <f t="shared" si="1320"/>
        <v>0</v>
      </c>
      <c r="BH281" s="106">
        <f t="shared" si="1320"/>
        <v>0</v>
      </c>
      <c r="BI281" s="106">
        <f t="shared" si="1320"/>
        <v>0</v>
      </c>
      <c r="BJ281" s="106">
        <f t="shared" si="1320"/>
        <v>0</v>
      </c>
    </row>
    <row r="282" ht="11.25" customHeight="1">
      <c r="A282" s="102" t="str">
        <f t="shared" si="16"/>
        <v/>
      </c>
      <c r="B282" s="103" t="str">
        <f t="shared" si="17"/>
        <v>#N/A</v>
      </c>
      <c r="C282" s="104" t="str">
        <f>IF(A282="","",IF(snowball,IF(($E$5-AY282)&lt;0,0,$E$5-AY282),0)+D282)</f>
        <v/>
      </c>
      <c r="D282" s="105"/>
      <c r="E282" s="106">
        <f t="shared" ref="E282:N282" si="1321">AO282+BA282</f>
        <v>0</v>
      </c>
      <c r="F282" s="106">
        <f t="shared" si="1321"/>
        <v>0</v>
      </c>
      <c r="G282" s="106">
        <f t="shared" si="1321"/>
        <v>0</v>
      </c>
      <c r="H282" s="106">
        <f t="shared" si="1321"/>
        <v>0</v>
      </c>
      <c r="I282" s="106">
        <f t="shared" si="1321"/>
        <v>0</v>
      </c>
      <c r="J282" s="106">
        <f t="shared" si="1321"/>
        <v>0</v>
      </c>
      <c r="K282" s="106">
        <f t="shared" si="1321"/>
        <v>0</v>
      </c>
      <c r="L282" s="106">
        <f t="shared" si="1321"/>
        <v>0</v>
      </c>
      <c r="M282" s="106">
        <f t="shared" si="1321"/>
        <v>0</v>
      </c>
      <c r="N282" s="106">
        <f t="shared" si="1321"/>
        <v>0</v>
      </c>
      <c r="P282" s="107">
        <f t="shared" si="11"/>
        <v>0</v>
      </c>
      <c r="R282" s="106">
        <f t="shared" ref="R282:AA282" si="1322">IF(E$8=0,0,ROUND(R281-(E282-AC282),2))</f>
        <v>0</v>
      </c>
      <c r="S282" s="106">
        <f t="shared" si="1322"/>
        <v>0</v>
      </c>
      <c r="T282" s="106">
        <f t="shared" si="1322"/>
        <v>0</v>
      </c>
      <c r="U282" s="106">
        <f t="shared" si="1322"/>
        <v>0</v>
      </c>
      <c r="V282" s="106">
        <f t="shared" si="1322"/>
        <v>0</v>
      </c>
      <c r="W282" s="106">
        <f t="shared" si="1322"/>
        <v>0</v>
      </c>
      <c r="X282" s="106">
        <f t="shared" si="1322"/>
        <v>0</v>
      </c>
      <c r="Y282" s="106">
        <f t="shared" si="1322"/>
        <v>0</v>
      </c>
      <c r="Z282" s="106">
        <f t="shared" si="1322"/>
        <v>0</v>
      </c>
      <c r="AA282" s="106">
        <f t="shared" si="1322"/>
        <v>0</v>
      </c>
      <c r="AC282" s="106">
        <f t="shared" ref="AC282:AL282" si="1323">ROUND(R281*E$9/12,2)</f>
        <v>0</v>
      </c>
      <c r="AD282" s="106">
        <f t="shared" si="1323"/>
        <v>0</v>
      </c>
      <c r="AE282" s="106">
        <f t="shared" si="1323"/>
        <v>0</v>
      </c>
      <c r="AF282" s="106">
        <f t="shared" si="1323"/>
        <v>0</v>
      </c>
      <c r="AG282" s="106">
        <f t="shared" si="1323"/>
        <v>0</v>
      </c>
      <c r="AH282" s="106">
        <f t="shared" si="1323"/>
        <v>0</v>
      </c>
      <c r="AI282" s="106">
        <f t="shared" si="1323"/>
        <v>0</v>
      </c>
      <c r="AJ282" s="106">
        <f t="shared" si="1323"/>
        <v>0</v>
      </c>
      <c r="AK282" s="106">
        <f t="shared" si="1323"/>
        <v>0</v>
      </c>
      <c r="AL282" s="106">
        <f t="shared" si="1323"/>
        <v>0</v>
      </c>
      <c r="AM282" s="106">
        <f t="shared" si="21"/>
        <v>0</v>
      </c>
      <c r="AO282" s="106">
        <f t="shared" ref="AO282:AX282" si="1324">IF(R281&gt;0,IF((R281+AC282)&lt;E$10,R281+AC282,E$10),0)</f>
        <v>0</v>
      </c>
      <c r="AP282" s="106">
        <f t="shared" si="1324"/>
        <v>0</v>
      </c>
      <c r="AQ282" s="106">
        <f t="shared" si="1324"/>
        <v>0</v>
      </c>
      <c r="AR282" s="106">
        <f t="shared" si="1324"/>
        <v>0</v>
      </c>
      <c r="AS282" s="106">
        <f t="shared" si="1324"/>
        <v>0</v>
      </c>
      <c r="AT282" s="106">
        <f t="shared" si="1324"/>
        <v>0</v>
      </c>
      <c r="AU282" s="106">
        <f t="shared" si="1324"/>
        <v>0</v>
      </c>
      <c r="AV282" s="106">
        <f t="shared" si="1324"/>
        <v>0</v>
      </c>
      <c r="AW282" s="106">
        <f t="shared" si="1324"/>
        <v>0</v>
      </c>
      <c r="AX282" s="106">
        <f t="shared" si="1324"/>
        <v>0</v>
      </c>
      <c r="AY282" s="106">
        <f t="shared" si="23"/>
        <v>0</v>
      </c>
      <c r="BA282" s="108">
        <f t="shared" si="24"/>
        <v>0</v>
      </c>
      <c r="BB282" s="106">
        <f t="shared" ref="BB282:BJ282" si="1325">IF(S281&lt;=0,0,IF($C282&lt;=SUM($BA282:BA282),0,IF(AP282+$C282-SUM($BA282:BA282)&gt;S281+AD282,S281+AD282-AP282,$C282-SUM($BA282:BA282))))</f>
        <v>0</v>
      </c>
      <c r="BC282" s="106">
        <f t="shared" si="1325"/>
        <v>0</v>
      </c>
      <c r="BD282" s="106">
        <f t="shared" si="1325"/>
        <v>0</v>
      </c>
      <c r="BE282" s="106">
        <f t="shared" si="1325"/>
        <v>0</v>
      </c>
      <c r="BF282" s="106">
        <f t="shared" si="1325"/>
        <v>0</v>
      </c>
      <c r="BG282" s="106">
        <f t="shared" si="1325"/>
        <v>0</v>
      </c>
      <c r="BH282" s="106">
        <f t="shared" si="1325"/>
        <v>0</v>
      </c>
      <c r="BI282" s="106">
        <f t="shared" si="1325"/>
        <v>0</v>
      </c>
      <c r="BJ282" s="106">
        <f t="shared" si="1325"/>
        <v>0</v>
      </c>
    </row>
    <row r="283" ht="11.25" customHeight="1">
      <c r="A283" s="102" t="str">
        <f t="shared" si="16"/>
        <v/>
      </c>
      <c r="B283" s="103" t="str">
        <f t="shared" si="17"/>
        <v>#N/A</v>
      </c>
      <c r="C283" s="104" t="str">
        <f>IF(A283="","",IF(snowball,IF(($E$5-AY283)&lt;0,0,$E$5-AY283),0)+D283)</f>
        <v/>
      </c>
      <c r="D283" s="105"/>
      <c r="E283" s="106">
        <f t="shared" ref="E283:N283" si="1326">AO283+BA283</f>
        <v>0</v>
      </c>
      <c r="F283" s="106">
        <f t="shared" si="1326"/>
        <v>0</v>
      </c>
      <c r="G283" s="106">
        <f t="shared" si="1326"/>
        <v>0</v>
      </c>
      <c r="H283" s="106">
        <f t="shared" si="1326"/>
        <v>0</v>
      </c>
      <c r="I283" s="106">
        <f t="shared" si="1326"/>
        <v>0</v>
      </c>
      <c r="J283" s="106">
        <f t="shared" si="1326"/>
        <v>0</v>
      </c>
      <c r="K283" s="106">
        <f t="shared" si="1326"/>
        <v>0</v>
      </c>
      <c r="L283" s="106">
        <f t="shared" si="1326"/>
        <v>0</v>
      </c>
      <c r="M283" s="106">
        <f t="shared" si="1326"/>
        <v>0</v>
      </c>
      <c r="N283" s="106">
        <f t="shared" si="1326"/>
        <v>0</v>
      </c>
      <c r="P283" s="107">
        <f t="shared" si="11"/>
        <v>0</v>
      </c>
      <c r="R283" s="106">
        <f t="shared" ref="R283:AA283" si="1327">IF(E$8=0,0,ROUND(R282-(E283-AC283),2))</f>
        <v>0</v>
      </c>
      <c r="S283" s="106">
        <f t="shared" si="1327"/>
        <v>0</v>
      </c>
      <c r="T283" s="106">
        <f t="shared" si="1327"/>
        <v>0</v>
      </c>
      <c r="U283" s="106">
        <f t="shared" si="1327"/>
        <v>0</v>
      </c>
      <c r="V283" s="106">
        <f t="shared" si="1327"/>
        <v>0</v>
      </c>
      <c r="W283" s="106">
        <f t="shared" si="1327"/>
        <v>0</v>
      </c>
      <c r="X283" s="106">
        <f t="shared" si="1327"/>
        <v>0</v>
      </c>
      <c r="Y283" s="106">
        <f t="shared" si="1327"/>
        <v>0</v>
      </c>
      <c r="Z283" s="106">
        <f t="shared" si="1327"/>
        <v>0</v>
      </c>
      <c r="AA283" s="106">
        <f t="shared" si="1327"/>
        <v>0</v>
      </c>
      <c r="AC283" s="106">
        <f t="shared" ref="AC283:AL283" si="1328">ROUND(R282*E$9/12,2)</f>
        <v>0</v>
      </c>
      <c r="AD283" s="106">
        <f t="shared" si="1328"/>
        <v>0</v>
      </c>
      <c r="AE283" s="106">
        <f t="shared" si="1328"/>
        <v>0</v>
      </c>
      <c r="AF283" s="106">
        <f t="shared" si="1328"/>
        <v>0</v>
      </c>
      <c r="AG283" s="106">
        <f t="shared" si="1328"/>
        <v>0</v>
      </c>
      <c r="AH283" s="106">
        <f t="shared" si="1328"/>
        <v>0</v>
      </c>
      <c r="AI283" s="106">
        <f t="shared" si="1328"/>
        <v>0</v>
      </c>
      <c r="AJ283" s="106">
        <f t="shared" si="1328"/>
        <v>0</v>
      </c>
      <c r="AK283" s="106">
        <f t="shared" si="1328"/>
        <v>0</v>
      </c>
      <c r="AL283" s="106">
        <f t="shared" si="1328"/>
        <v>0</v>
      </c>
      <c r="AM283" s="106">
        <f t="shared" si="21"/>
        <v>0</v>
      </c>
      <c r="AO283" s="106">
        <f t="shared" ref="AO283:AX283" si="1329">IF(R282&gt;0,IF((R282+AC283)&lt;E$10,R282+AC283,E$10),0)</f>
        <v>0</v>
      </c>
      <c r="AP283" s="106">
        <f t="shared" si="1329"/>
        <v>0</v>
      </c>
      <c r="AQ283" s="106">
        <f t="shared" si="1329"/>
        <v>0</v>
      </c>
      <c r="AR283" s="106">
        <f t="shared" si="1329"/>
        <v>0</v>
      </c>
      <c r="AS283" s="106">
        <f t="shared" si="1329"/>
        <v>0</v>
      </c>
      <c r="AT283" s="106">
        <f t="shared" si="1329"/>
        <v>0</v>
      </c>
      <c r="AU283" s="106">
        <f t="shared" si="1329"/>
        <v>0</v>
      </c>
      <c r="AV283" s="106">
        <f t="shared" si="1329"/>
        <v>0</v>
      </c>
      <c r="AW283" s="106">
        <f t="shared" si="1329"/>
        <v>0</v>
      </c>
      <c r="AX283" s="106">
        <f t="shared" si="1329"/>
        <v>0</v>
      </c>
      <c r="AY283" s="106">
        <f t="shared" si="23"/>
        <v>0</v>
      </c>
      <c r="BA283" s="108">
        <f t="shared" si="24"/>
        <v>0</v>
      </c>
      <c r="BB283" s="106">
        <f t="shared" ref="BB283:BJ283" si="1330">IF(S282&lt;=0,0,IF($C283&lt;=SUM($BA283:BA283),0,IF(AP283+$C283-SUM($BA283:BA283)&gt;S282+AD283,S282+AD283-AP283,$C283-SUM($BA283:BA283))))</f>
        <v>0</v>
      </c>
      <c r="BC283" s="106">
        <f t="shared" si="1330"/>
        <v>0</v>
      </c>
      <c r="BD283" s="106">
        <f t="shared" si="1330"/>
        <v>0</v>
      </c>
      <c r="BE283" s="106">
        <f t="shared" si="1330"/>
        <v>0</v>
      </c>
      <c r="BF283" s="106">
        <f t="shared" si="1330"/>
        <v>0</v>
      </c>
      <c r="BG283" s="106">
        <f t="shared" si="1330"/>
        <v>0</v>
      </c>
      <c r="BH283" s="106">
        <f t="shared" si="1330"/>
        <v>0</v>
      </c>
      <c r="BI283" s="106">
        <f t="shared" si="1330"/>
        <v>0</v>
      </c>
      <c r="BJ283" s="106">
        <f t="shared" si="1330"/>
        <v>0</v>
      </c>
    </row>
    <row r="284" ht="11.25" customHeight="1">
      <c r="A284" s="102" t="str">
        <f t="shared" si="16"/>
        <v/>
      </c>
      <c r="B284" s="103" t="str">
        <f t="shared" si="17"/>
        <v>#N/A</v>
      </c>
      <c r="C284" s="104" t="str">
        <f>IF(A284="","",IF(snowball,IF(($E$5-AY284)&lt;0,0,$E$5-AY284),0)+D284)</f>
        <v/>
      </c>
      <c r="D284" s="105"/>
      <c r="E284" s="106">
        <f t="shared" ref="E284:N284" si="1331">AO284+BA284</f>
        <v>0</v>
      </c>
      <c r="F284" s="106">
        <f t="shared" si="1331"/>
        <v>0</v>
      </c>
      <c r="G284" s="106">
        <f t="shared" si="1331"/>
        <v>0</v>
      </c>
      <c r="H284" s="106">
        <f t="shared" si="1331"/>
        <v>0</v>
      </c>
      <c r="I284" s="106">
        <f t="shared" si="1331"/>
        <v>0</v>
      </c>
      <c r="J284" s="106">
        <f t="shared" si="1331"/>
        <v>0</v>
      </c>
      <c r="K284" s="106">
        <f t="shared" si="1331"/>
        <v>0</v>
      </c>
      <c r="L284" s="106">
        <f t="shared" si="1331"/>
        <v>0</v>
      </c>
      <c r="M284" s="106">
        <f t="shared" si="1331"/>
        <v>0</v>
      </c>
      <c r="N284" s="106">
        <f t="shared" si="1331"/>
        <v>0</v>
      </c>
      <c r="P284" s="107">
        <f t="shared" si="11"/>
        <v>0</v>
      </c>
      <c r="R284" s="106">
        <f t="shared" ref="R284:AA284" si="1332">IF(E$8=0,0,ROUND(R283-(E284-AC284),2))</f>
        <v>0</v>
      </c>
      <c r="S284" s="106">
        <f t="shared" si="1332"/>
        <v>0</v>
      </c>
      <c r="T284" s="106">
        <f t="shared" si="1332"/>
        <v>0</v>
      </c>
      <c r="U284" s="106">
        <f t="shared" si="1332"/>
        <v>0</v>
      </c>
      <c r="V284" s="106">
        <f t="shared" si="1332"/>
        <v>0</v>
      </c>
      <c r="W284" s="106">
        <f t="shared" si="1332"/>
        <v>0</v>
      </c>
      <c r="X284" s="106">
        <f t="shared" si="1332"/>
        <v>0</v>
      </c>
      <c r="Y284" s="106">
        <f t="shared" si="1332"/>
        <v>0</v>
      </c>
      <c r="Z284" s="106">
        <f t="shared" si="1332"/>
        <v>0</v>
      </c>
      <c r="AA284" s="106">
        <f t="shared" si="1332"/>
        <v>0</v>
      </c>
      <c r="AC284" s="106">
        <f t="shared" ref="AC284:AL284" si="1333">ROUND(R283*E$9/12,2)</f>
        <v>0</v>
      </c>
      <c r="AD284" s="106">
        <f t="shared" si="1333"/>
        <v>0</v>
      </c>
      <c r="AE284" s="106">
        <f t="shared" si="1333"/>
        <v>0</v>
      </c>
      <c r="AF284" s="106">
        <f t="shared" si="1333"/>
        <v>0</v>
      </c>
      <c r="AG284" s="106">
        <f t="shared" si="1333"/>
        <v>0</v>
      </c>
      <c r="AH284" s="106">
        <f t="shared" si="1333"/>
        <v>0</v>
      </c>
      <c r="AI284" s="106">
        <f t="shared" si="1333"/>
        <v>0</v>
      </c>
      <c r="AJ284" s="106">
        <f t="shared" si="1333"/>
        <v>0</v>
      </c>
      <c r="AK284" s="106">
        <f t="shared" si="1333"/>
        <v>0</v>
      </c>
      <c r="AL284" s="106">
        <f t="shared" si="1333"/>
        <v>0</v>
      </c>
      <c r="AM284" s="106">
        <f t="shared" si="21"/>
        <v>0</v>
      </c>
      <c r="AO284" s="106">
        <f t="shared" ref="AO284:AX284" si="1334">IF(R283&gt;0,IF((R283+AC284)&lt;E$10,R283+AC284,E$10),0)</f>
        <v>0</v>
      </c>
      <c r="AP284" s="106">
        <f t="shared" si="1334"/>
        <v>0</v>
      </c>
      <c r="AQ284" s="106">
        <f t="shared" si="1334"/>
        <v>0</v>
      </c>
      <c r="AR284" s="106">
        <f t="shared" si="1334"/>
        <v>0</v>
      </c>
      <c r="AS284" s="106">
        <f t="shared" si="1334"/>
        <v>0</v>
      </c>
      <c r="AT284" s="106">
        <f t="shared" si="1334"/>
        <v>0</v>
      </c>
      <c r="AU284" s="106">
        <f t="shared" si="1334"/>
        <v>0</v>
      </c>
      <c r="AV284" s="106">
        <f t="shared" si="1334"/>
        <v>0</v>
      </c>
      <c r="AW284" s="106">
        <f t="shared" si="1334"/>
        <v>0</v>
      </c>
      <c r="AX284" s="106">
        <f t="shared" si="1334"/>
        <v>0</v>
      </c>
      <c r="AY284" s="106">
        <f t="shared" si="23"/>
        <v>0</v>
      </c>
      <c r="BA284" s="108">
        <f t="shared" si="24"/>
        <v>0</v>
      </c>
      <c r="BB284" s="106">
        <f t="shared" ref="BB284:BJ284" si="1335">IF(S283&lt;=0,0,IF($C284&lt;=SUM($BA284:BA284),0,IF(AP284+$C284-SUM($BA284:BA284)&gt;S283+AD284,S283+AD284-AP284,$C284-SUM($BA284:BA284))))</f>
        <v>0</v>
      </c>
      <c r="BC284" s="106">
        <f t="shared" si="1335"/>
        <v>0</v>
      </c>
      <c r="BD284" s="106">
        <f t="shared" si="1335"/>
        <v>0</v>
      </c>
      <c r="BE284" s="106">
        <f t="shared" si="1335"/>
        <v>0</v>
      </c>
      <c r="BF284" s="106">
        <f t="shared" si="1335"/>
        <v>0</v>
      </c>
      <c r="BG284" s="106">
        <f t="shared" si="1335"/>
        <v>0</v>
      </c>
      <c r="BH284" s="106">
        <f t="shared" si="1335"/>
        <v>0</v>
      </c>
      <c r="BI284" s="106">
        <f t="shared" si="1335"/>
        <v>0</v>
      </c>
      <c r="BJ284" s="106">
        <f t="shared" si="1335"/>
        <v>0</v>
      </c>
    </row>
    <row r="285" ht="11.25" customHeight="1">
      <c r="A285" s="102" t="str">
        <f t="shared" si="16"/>
        <v/>
      </c>
      <c r="B285" s="103" t="str">
        <f t="shared" si="17"/>
        <v>#N/A</v>
      </c>
      <c r="C285" s="104" t="str">
        <f>IF(A285="","",IF(snowball,IF(($E$5-AY285)&lt;0,0,$E$5-AY285),0)+D285)</f>
        <v/>
      </c>
      <c r="D285" s="105"/>
      <c r="E285" s="106">
        <f t="shared" ref="E285:N285" si="1336">AO285+BA285</f>
        <v>0</v>
      </c>
      <c r="F285" s="106">
        <f t="shared" si="1336"/>
        <v>0</v>
      </c>
      <c r="G285" s="106">
        <f t="shared" si="1336"/>
        <v>0</v>
      </c>
      <c r="H285" s="106">
        <f t="shared" si="1336"/>
        <v>0</v>
      </c>
      <c r="I285" s="106">
        <f t="shared" si="1336"/>
        <v>0</v>
      </c>
      <c r="J285" s="106">
        <f t="shared" si="1336"/>
        <v>0</v>
      </c>
      <c r="K285" s="106">
        <f t="shared" si="1336"/>
        <v>0</v>
      </c>
      <c r="L285" s="106">
        <f t="shared" si="1336"/>
        <v>0</v>
      </c>
      <c r="M285" s="106">
        <f t="shared" si="1336"/>
        <v>0</v>
      </c>
      <c r="N285" s="106">
        <f t="shared" si="1336"/>
        <v>0</v>
      </c>
      <c r="P285" s="107">
        <f t="shared" si="11"/>
        <v>0</v>
      </c>
      <c r="R285" s="106">
        <f t="shared" ref="R285:AA285" si="1337">IF(E$8=0,0,ROUND(R284-(E285-AC285),2))</f>
        <v>0</v>
      </c>
      <c r="S285" s="106">
        <f t="shared" si="1337"/>
        <v>0</v>
      </c>
      <c r="T285" s="106">
        <f t="shared" si="1337"/>
        <v>0</v>
      </c>
      <c r="U285" s="106">
        <f t="shared" si="1337"/>
        <v>0</v>
      </c>
      <c r="V285" s="106">
        <f t="shared" si="1337"/>
        <v>0</v>
      </c>
      <c r="W285" s="106">
        <f t="shared" si="1337"/>
        <v>0</v>
      </c>
      <c r="X285" s="106">
        <f t="shared" si="1337"/>
        <v>0</v>
      </c>
      <c r="Y285" s="106">
        <f t="shared" si="1337"/>
        <v>0</v>
      </c>
      <c r="Z285" s="106">
        <f t="shared" si="1337"/>
        <v>0</v>
      </c>
      <c r="AA285" s="106">
        <f t="shared" si="1337"/>
        <v>0</v>
      </c>
      <c r="AC285" s="106">
        <f t="shared" ref="AC285:AL285" si="1338">ROUND(R284*E$9/12,2)</f>
        <v>0</v>
      </c>
      <c r="AD285" s="106">
        <f t="shared" si="1338"/>
        <v>0</v>
      </c>
      <c r="AE285" s="106">
        <f t="shared" si="1338"/>
        <v>0</v>
      </c>
      <c r="AF285" s="106">
        <f t="shared" si="1338"/>
        <v>0</v>
      </c>
      <c r="AG285" s="106">
        <f t="shared" si="1338"/>
        <v>0</v>
      </c>
      <c r="AH285" s="106">
        <f t="shared" si="1338"/>
        <v>0</v>
      </c>
      <c r="AI285" s="106">
        <f t="shared" si="1338"/>
        <v>0</v>
      </c>
      <c r="AJ285" s="106">
        <f t="shared" si="1338"/>
        <v>0</v>
      </c>
      <c r="AK285" s="106">
        <f t="shared" si="1338"/>
        <v>0</v>
      </c>
      <c r="AL285" s="106">
        <f t="shared" si="1338"/>
        <v>0</v>
      </c>
      <c r="AM285" s="106">
        <f t="shared" si="21"/>
        <v>0</v>
      </c>
      <c r="AO285" s="106">
        <f t="shared" ref="AO285:AX285" si="1339">IF(R284&gt;0,IF((R284+AC285)&lt;E$10,R284+AC285,E$10),0)</f>
        <v>0</v>
      </c>
      <c r="AP285" s="106">
        <f t="shared" si="1339"/>
        <v>0</v>
      </c>
      <c r="AQ285" s="106">
        <f t="shared" si="1339"/>
        <v>0</v>
      </c>
      <c r="AR285" s="106">
        <f t="shared" si="1339"/>
        <v>0</v>
      </c>
      <c r="AS285" s="106">
        <f t="shared" si="1339"/>
        <v>0</v>
      </c>
      <c r="AT285" s="106">
        <f t="shared" si="1339"/>
        <v>0</v>
      </c>
      <c r="AU285" s="106">
        <f t="shared" si="1339"/>
        <v>0</v>
      </c>
      <c r="AV285" s="106">
        <f t="shared" si="1339"/>
        <v>0</v>
      </c>
      <c r="AW285" s="106">
        <f t="shared" si="1339"/>
        <v>0</v>
      </c>
      <c r="AX285" s="106">
        <f t="shared" si="1339"/>
        <v>0</v>
      </c>
      <c r="AY285" s="106">
        <f t="shared" si="23"/>
        <v>0</v>
      </c>
      <c r="BA285" s="108">
        <f t="shared" si="24"/>
        <v>0</v>
      </c>
      <c r="BB285" s="106">
        <f t="shared" ref="BB285:BJ285" si="1340">IF(S284&lt;=0,0,IF($C285&lt;=SUM($BA285:BA285),0,IF(AP285+$C285-SUM($BA285:BA285)&gt;S284+AD285,S284+AD285-AP285,$C285-SUM($BA285:BA285))))</f>
        <v>0</v>
      </c>
      <c r="BC285" s="106">
        <f t="shared" si="1340"/>
        <v>0</v>
      </c>
      <c r="BD285" s="106">
        <f t="shared" si="1340"/>
        <v>0</v>
      </c>
      <c r="BE285" s="106">
        <f t="shared" si="1340"/>
        <v>0</v>
      </c>
      <c r="BF285" s="106">
        <f t="shared" si="1340"/>
        <v>0</v>
      </c>
      <c r="BG285" s="106">
        <f t="shared" si="1340"/>
        <v>0</v>
      </c>
      <c r="BH285" s="106">
        <f t="shared" si="1340"/>
        <v>0</v>
      </c>
      <c r="BI285" s="106">
        <f t="shared" si="1340"/>
        <v>0</v>
      </c>
      <c r="BJ285" s="106">
        <f t="shared" si="1340"/>
        <v>0</v>
      </c>
    </row>
    <row r="286" ht="11.25" customHeight="1">
      <c r="A286" s="102" t="str">
        <f t="shared" si="16"/>
        <v/>
      </c>
      <c r="B286" s="103" t="str">
        <f t="shared" si="17"/>
        <v>#N/A</v>
      </c>
      <c r="C286" s="104" t="str">
        <f>IF(A286="","",IF(snowball,IF(($E$5-AY286)&lt;0,0,$E$5-AY286),0)+D286)</f>
        <v/>
      </c>
      <c r="D286" s="105"/>
      <c r="E286" s="106">
        <f t="shared" ref="E286:N286" si="1341">AO286+BA286</f>
        <v>0</v>
      </c>
      <c r="F286" s="106">
        <f t="shared" si="1341"/>
        <v>0</v>
      </c>
      <c r="G286" s="106">
        <f t="shared" si="1341"/>
        <v>0</v>
      </c>
      <c r="H286" s="106">
        <f t="shared" si="1341"/>
        <v>0</v>
      </c>
      <c r="I286" s="106">
        <f t="shared" si="1341"/>
        <v>0</v>
      </c>
      <c r="J286" s="106">
        <f t="shared" si="1341"/>
        <v>0</v>
      </c>
      <c r="K286" s="106">
        <f t="shared" si="1341"/>
        <v>0</v>
      </c>
      <c r="L286" s="106">
        <f t="shared" si="1341"/>
        <v>0</v>
      </c>
      <c r="M286" s="106">
        <f t="shared" si="1341"/>
        <v>0</v>
      </c>
      <c r="N286" s="106">
        <f t="shared" si="1341"/>
        <v>0</v>
      </c>
      <c r="P286" s="107">
        <f t="shared" si="11"/>
        <v>0</v>
      </c>
      <c r="R286" s="106">
        <f t="shared" ref="R286:AA286" si="1342">IF(E$8=0,0,ROUND(R285-(E286-AC286),2))</f>
        <v>0</v>
      </c>
      <c r="S286" s="106">
        <f t="shared" si="1342"/>
        <v>0</v>
      </c>
      <c r="T286" s="106">
        <f t="shared" si="1342"/>
        <v>0</v>
      </c>
      <c r="U286" s="106">
        <f t="shared" si="1342"/>
        <v>0</v>
      </c>
      <c r="V286" s="106">
        <f t="shared" si="1342"/>
        <v>0</v>
      </c>
      <c r="W286" s="106">
        <f t="shared" si="1342"/>
        <v>0</v>
      </c>
      <c r="X286" s="106">
        <f t="shared" si="1342"/>
        <v>0</v>
      </c>
      <c r="Y286" s="106">
        <f t="shared" si="1342"/>
        <v>0</v>
      </c>
      <c r="Z286" s="106">
        <f t="shared" si="1342"/>
        <v>0</v>
      </c>
      <c r="AA286" s="106">
        <f t="shared" si="1342"/>
        <v>0</v>
      </c>
      <c r="AC286" s="106">
        <f t="shared" ref="AC286:AL286" si="1343">ROUND(R285*E$9/12,2)</f>
        <v>0</v>
      </c>
      <c r="AD286" s="106">
        <f t="shared" si="1343"/>
        <v>0</v>
      </c>
      <c r="AE286" s="106">
        <f t="shared" si="1343"/>
        <v>0</v>
      </c>
      <c r="AF286" s="106">
        <f t="shared" si="1343"/>
        <v>0</v>
      </c>
      <c r="AG286" s="106">
        <f t="shared" si="1343"/>
        <v>0</v>
      </c>
      <c r="AH286" s="106">
        <f t="shared" si="1343"/>
        <v>0</v>
      </c>
      <c r="AI286" s="106">
        <f t="shared" si="1343"/>
        <v>0</v>
      </c>
      <c r="AJ286" s="106">
        <f t="shared" si="1343"/>
        <v>0</v>
      </c>
      <c r="AK286" s="106">
        <f t="shared" si="1343"/>
        <v>0</v>
      </c>
      <c r="AL286" s="106">
        <f t="shared" si="1343"/>
        <v>0</v>
      </c>
      <c r="AM286" s="106">
        <f t="shared" si="21"/>
        <v>0</v>
      </c>
      <c r="AO286" s="106">
        <f t="shared" ref="AO286:AX286" si="1344">IF(R285&gt;0,IF((R285+AC286)&lt;E$10,R285+AC286,E$10),0)</f>
        <v>0</v>
      </c>
      <c r="AP286" s="106">
        <f t="shared" si="1344"/>
        <v>0</v>
      </c>
      <c r="AQ286" s="106">
        <f t="shared" si="1344"/>
        <v>0</v>
      </c>
      <c r="AR286" s="106">
        <f t="shared" si="1344"/>
        <v>0</v>
      </c>
      <c r="AS286" s="106">
        <f t="shared" si="1344"/>
        <v>0</v>
      </c>
      <c r="AT286" s="106">
        <f t="shared" si="1344"/>
        <v>0</v>
      </c>
      <c r="AU286" s="106">
        <f t="shared" si="1344"/>
        <v>0</v>
      </c>
      <c r="AV286" s="106">
        <f t="shared" si="1344"/>
        <v>0</v>
      </c>
      <c r="AW286" s="106">
        <f t="shared" si="1344"/>
        <v>0</v>
      </c>
      <c r="AX286" s="106">
        <f t="shared" si="1344"/>
        <v>0</v>
      </c>
      <c r="AY286" s="106">
        <f t="shared" si="23"/>
        <v>0</v>
      </c>
      <c r="BA286" s="108">
        <f t="shared" si="24"/>
        <v>0</v>
      </c>
      <c r="BB286" s="106">
        <f t="shared" ref="BB286:BJ286" si="1345">IF(S285&lt;=0,0,IF($C286&lt;=SUM($BA286:BA286),0,IF(AP286+$C286-SUM($BA286:BA286)&gt;S285+AD286,S285+AD286-AP286,$C286-SUM($BA286:BA286))))</f>
        <v>0</v>
      </c>
      <c r="BC286" s="106">
        <f t="shared" si="1345"/>
        <v>0</v>
      </c>
      <c r="BD286" s="106">
        <f t="shared" si="1345"/>
        <v>0</v>
      </c>
      <c r="BE286" s="106">
        <f t="shared" si="1345"/>
        <v>0</v>
      </c>
      <c r="BF286" s="106">
        <f t="shared" si="1345"/>
        <v>0</v>
      </c>
      <c r="BG286" s="106">
        <f t="shared" si="1345"/>
        <v>0</v>
      </c>
      <c r="BH286" s="106">
        <f t="shared" si="1345"/>
        <v>0</v>
      </c>
      <c r="BI286" s="106">
        <f t="shared" si="1345"/>
        <v>0</v>
      </c>
      <c r="BJ286" s="106">
        <f t="shared" si="1345"/>
        <v>0</v>
      </c>
    </row>
    <row r="287" ht="11.25" customHeight="1">
      <c r="A287" s="102" t="str">
        <f t="shared" si="16"/>
        <v/>
      </c>
      <c r="B287" s="103" t="str">
        <f t="shared" si="17"/>
        <v>#N/A</v>
      </c>
      <c r="C287" s="104" t="str">
        <f>IF(A287="","",IF(snowball,IF(($E$5-AY287)&lt;0,0,$E$5-AY287),0)+D287)</f>
        <v/>
      </c>
      <c r="D287" s="105"/>
      <c r="E287" s="106">
        <f t="shared" ref="E287:N287" si="1346">AO287+BA287</f>
        <v>0</v>
      </c>
      <c r="F287" s="106">
        <f t="shared" si="1346"/>
        <v>0</v>
      </c>
      <c r="G287" s="106">
        <f t="shared" si="1346"/>
        <v>0</v>
      </c>
      <c r="H287" s="106">
        <f t="shared" si="1346"/>
        <v>0</v>
      </c>
      <c r="I287" s="106">
        <f t="shared" si="1346"/>
        <v>0</v>
      </c>
      <c r="J287" s="106">
        <f t="shared" si="1346"/>
        <v>0</v>
      </c>
      <c r="K287" s="106">
        <f t="shared" si="1346"/>
        <v>0</v>
      </c>
      <c r="L287" s="106">
        <f t="shared" si="1346"/>
        <v>0</v>
      </c>
      <c r="M287" s="106">
        <f t="shared" si="1346"/>
        <v>0</v>
      </c>
      <c r="N287" s="106">
        <f t="shared" si="1346"/>
        <v>0</v>
      </c>
      <c r="P287" s="107">
        <f t="shared" si="11"/>
        <v>0</v>
      </c>
      <c r="R287" s="106">
        <f t="shared" ref="R287:AA287" si="1347">IF(E$8=0,0,ROUND(R286-(E287-AC287),2))</f>
        <v>0</v>
      </c>
      <c r="S287" s="106">
        <f t="shared" si="1347"/>
        <v>0</v>
      </c>
      <c r="T287" s="106">
        <f t="shared" si="1347"/>
        <v>0</v>
      </c>
      <c r="U287" s="106">
        <f t="shared" si="1347"/>
        <v>0</v>
      </c>
      <c r="V287" s="106">
        <f t="shared" si="1347"/>
        <v>0</v>
      </c>
      <c r="W287" s="106">
        <f t="shared" si="1347"/>
        <v>0</v>
      </c>
      <c r="X287" s="106">
        <f t="shared" si="1347"/>
        <v>0</v>
      </c>
      <c r="Y287" s="106">
        <f t="shared" si="1347"/>
        <v>0</v>
      </c>
      <c r="Z287" s="106">
        <f t="shared" si="1347"/>
        <v>0</v>
      </c>
      <c r="AA287" s="106">
        <f t="shared" si="1347"/>
        <v>0</v>
      </c>
      <c r="AC287" s="106">
        <f t="shared" ref="AC287:AL287" si="1348">ROUND(R286*E$9/12,2)</f>
        <v>0</v>
      </c>
      <c r="AD287" s="106">
        <f t="shared" si="1348"/>
        <v>0</v>
      </c>
      <c r="AE287" s="106">
        <f t="shared" si="1348"/>
        <v>0</v>
      </c>
      <c r="AF287" s="106">
        <f t="shared" si="1348"/>
        <v>0</v>
      </c>
      <c r="AG287" s="106">
        <f t="shared" si="1348"/>
        <v>0</v>
      </c>
      <c r="AH287" s="106">
        <f t="shared" si="1348"/>
        <v>0</v>
      </c>
      <c r="AI287" s="106">
        <f t="shared" si="1348"/>
        <v>0</v>
      </c>
      <c r="AJ287" s="106">
        <f t="shared" si="1348"/>
        <v>0</v>
      </c>
      <c r="AK287" s="106">
        <f t="shared" si="1348"/>
        <v>0</v>
      </c>
      <c r="AL287" s="106">
        <f t="shared" si="1348"/>
        <v>0</v>
      </c>
      <c r="AM287" s="106">
        <f t="shared" si="21"/>
        <v>0</v>
      </c>
      <c r="AO287" s="106">
        <f t="shared" ref="AO287:AX287" si="1349">IF(R286&gt;0,IF((R286+AC287)&lt;E$10,R286+AC287,E$10),0)</f>
        <v>0</v>
      </c>
      <c r="AP287" s="106">
        <f t="shared" si="1349"/>
        <v>0</v>
      </c>
      <c r="AQ287" s="106">
        <f t="shared" si="1349"/>
        <v>0</v>
      </c>
      <c r="AR287" s="106">
        <f t="shared" si="1349"/>
        <v>0</v>
      </c>
      <c r="AS287" s="106">
        <f t="shared" si="1349"/>
        <v>0</v>
      </c>
      <c r="AT287" s="106">
        <f t="shared" si="1349"/>
        <v>0</v>
      </c>
      <c r="AU287" s="106">
        <f t="shared" si="1349"/>
        <v>0</v>
      </c>
      <c r="AV287" s="106">
        <f t="shared" si="1349"/>
        <v>0</v>
      </c>
      <c r="AW287" s="106">
        <f t="shared" si="1349"/>
        <v>0</v>
      </c>
      <c r="AX287" s="106">
        <f t="shared" si="1349"/>
        <v>0</v>
      </c>
      <c r="AY287" s="106">
        <f t="shared" si="23"/>
        <v>0</v>
      </c>
      <c r="BA287" s="108">
        <f t="shared" si="24"/>
        <v>0</v>
      </c>
      <c r="BB287" s="106">
        <f t="shared" ref="BB287:BJ287" si="1350">IF(S286&lt;=0,0,IF($C287&lt;=SUM($BA287:BA287),0,IF(AP287+$C287-SUM($BA287:BA287)&gt;S286+AD287,S286+AD287-AP287,$C287-SUM($BA287:BA287))))</f>
        <v>0</v>
      </c>
      <c r="BC287" s="106">
        <f t="shared" si="1350"/>
        <v>0</v>
      </c>
      <c r="BD287" s="106">
        <f t="shared" si="1350"/>
        <v>0</v>
      </c>
      <c r="BE287" s="106">
        <f t="shared" si="1350"/>
        <v>0</v>
      </c>
      <c r="BF287" s="106">
        <f t="shared" si="1350"/>
        <v>0</v>
      </c>
      <c r="BG287" s="106">
        <f t="shared" si="1350"/>
        <v>0</v>
      </c>
      <c r="BH287" s="106">
        <f t="shared" si="1350"/>
        <v>0</v>
      </c>
      <c r="BI287" s="106">
        <f t="shared" si="1350"/>
        <v>0</v>
      </c>
      <c r="BJ287" s="106">
        <f t="shared" si="1350"/>
        <v>0</v>
      </c>
    </row>
    <row r="288" ht="11.25" customHeight="1">
      <c r="A288" s="102" t="str">
        <f t="shared" si="16"/>
        <v/>
      </c>
      <c r="B288" s="103" t="str">
        <f t="shared" si="17"/>
        <v>#N/A</v>
      </c>
      <c r="C288" s="104" t="str">
        <f>IF(A288="","",IF(snowball,IF(($E$5-AY288)&lt;0,0,$E$5-AY288),0)+D288)</f>
        <v/>
      </c>
      <c r="D288" s="105"/>
      <c r="E288" s="106">
        <f t="shared" ref="E288:N288" si="1351">AO288+BA288</f>
        <v>0</v>
      </c>
      <c r="F288" s="106">
        <f t="shared" si="1351"/>
        <v>0</v>
      </c>
      <c r="G288" s="106">
        <f t="shared" si="1351"/>
        <v>0</v>
      </c>
      <c r="H288" s="106">
        <f t="shared" si="1351"/>
        <v>0</v>
      </c>
      <c r="I288" s="106">
        <f t="shared" si="1351"/>
        <v>0</v>
      </c>
      <c r="J288" s="106">
        <f t="shared" si="1351"/>
        <v>0</v>
      </c>
      <c r="K288" s="106">
        <f t="shared" si="1351"/>
        <v>0</v>
      </c>
      <c r="L288" s="106">
        <f t="shared" si="1351"/>
        <v>0</v>
      </c>
      <c r="M288" s="106">
        <f t="shared" si="1351"/>
        <v>0</v>
      </c>
      <c r="N288" s="106">
        <f t="shared" si="1351"/>
        <v>0</v>
      </c>
      <c r="P288" s="107">
        <f t="shared" si="11"/>
        <v>0</v>
      </c>
      <c r="R288" s="106">
        <f t="shared" ref="R288:AA288" si="1352">IF(E$8=0,0,ROUND(R287-(E288-AC288),2))</f>
        <v>0</v>
      </c>
      <c r="S288" s="106">
        <f t="shared" si="1352"/>
        <v>0</v>
      </c>
      <c r="T288" s="106">
        <f t="shared" si="1352"/>
        <v>0</v>
      </c>
      <c r="U288" s="106">
        <f t="shared" si="1352"/>
        <v>0</v>
      </c>
      <c r="V288" s="106">
        <f t="shared" si="1352"/>
        <v>0</v>
      </c>
      <c r="W288" s="106">
        <f t="shared" si="1352"/>
        <v>0</v>
      </c>
      <c r="X288" s="106">
        <f t="shared" si="1352"/>
        <v>0</v>
      </c>
      <c r="Y288" s="106">
        <f t="shared" si="1352"/>
        <v>0</v>
      </c>
      <c r="Z288" s="106">
        <f t="shared" si="1352"/>
        <v>0</v>
      </c>
      <c r="AA288" s="106">
        <f t="shared" si="1352"/>
        <v>0</v>
      </c>
      <c r="AC288" s="106">
        <f t="shared" ref="AC288:AL288" si="1353">ROUND(R287*E$9/12,2)</f>
        <v>0</v>
      </c>
      <c r="AD288" s="106">
        <f t="shared" si="1353"/>
        <v>0</v>
      </c>
      <c r="AE288" s="106">
        <f t="shared" si="1353"/>
        <v>0</v>
      </c>
      <c r="AF288" s="106">
        <f t="shared" si="1353"/>
        <v>0</v>
      </c>
      <c r="AG288" s="106">
        <f t="shared" si="1353"/>
        <v>0</v>
      </c>
      <c r="AH288" s="106">
        <f t="shared" si="1353"/>
        <v>0</v>
      </c>
      <c r="AI288" s="106">
        <f t="shared" si="1353"/>
        <v>0</v>
      </c>
      <c r="AJ288" s="106">
        <f t="shared" si="1353"/>
        <v>0</v>
      </c>
      <c r="AK288" s="106">
        <f t="shared" si="1353"/>
        <v>0</v>
      </c>
      <c r="AL288" s="106">
        <f t="shared" si="1353"/>
        <v>0</v>
      </c>
      <c r="AM288" s="106">
        <f t="shared" si="21"/>
        <v>0</v>
      </c>
      <c r="AO288" s="106">
        <f t="shared" ref="AO288:AX288" si="1354">IF(R287&gt;0,IF((R287+AC288)&lt;E$10,R287+AC288,E$10),0)</f>
        <v>0</v>
      </c>
      <c r="AP288" s="106">
        <f t="shared" si="1354"/>
        <v>0</v>
      </c>
      <c r="AQ288" s="106">
        <f t="shared" si="1354"/>
        <v>0</v>
      </c>
      <c r="AR288" s="106">
        <f t="shared" si="1354"/>
        <v>0</v>
      </c>
      <c r="AS288" s="106">
        <f t="shared" si="1354"/>
        <v>0</v>
      </c>
      <c r="AT288" s="106">
        <f t="shared" si="1354"/>
        <v>0</v>
      </c>
      <c r="AU288" s="106">
        <f t="shared" si="1354"/>
        <v>0</v>
      </c>
      <c r="AV288" s="106">
        <f t="shared" si="1354"/>
        <v>0</v>
      </c>
      <c r="AW288" s="106">
        <f t="shared" si="1354"/>
        <v>0</v>
      </c>
      <c r="AX288" s="106">
        <f t="shared" si="1354"/>
        <v>0</v>
      </c>
      <c r="AY288" s="106">
        <f t="shared" si="23"/>
        <v>0</v>
      </c>
      <c r="BA288" s="108">
        <f t="shared" si="24"/>
        <v>0</v>
      </c>
      <c r="BB288" s="106">
        <f t="shared" ref="BB288:BJ288" si="1355">IF(S287&lt;=0,0,IF($C288&lt;=SUM($BA288:BA288),0,IF(AP288+$C288-SUM($BA288:BA288)&gt;S287+AD288,S287+AD288-AP288,$C288-SUM($BA288:BA288))))</f>
        <v>0</v>
      </c>
      <c r="BC288" s="106">
        <f t="shared" si="1355"/>
        <v>0</v>
      </c>
      <c r="BD288" s="106">
        <f t="shared" si="1355"/>
        <v>0</v>
      </c>
      <c r="BE288" s="106">
        <f t="shared" si="1355"/>
        <v>0</v>
      </c>
      <c r="BF288" s="106">
        <f t="shared" si="1355"/>
        <v>0</v>
      </c>
      <c r="BG288" s="106">
        <f t="shared" si="1355"/>
        <v>0</v>
      </c>
      <c r="BH288" s="106">
        <f t="shared" si="1355"/>
        <v>0</v>
      </c>
      <c r="BI288" s="106">
        <f t="shared" si="1355"/>
        <v>0</v>
      </c>
      <c r="BJ288" s="106">
        <f t="shared" si="1355"/>
        <v>0</v>
      </c>
    </row>
    <row r="289" ht="11.25" customHeight="1">
      <c r="A289" s="102" t="str">
        <f t="shared" si="16"/>
        <v/>
      </c>
      <c r="B289" s="103" t="str">
        <f t="shared" si="17"/>
        <v>#N/A</v>
      </c>
      <c r="C289" s="104" t="str">
        <f>IF(A289="","",IF(snowball,IF(($E$5-AY289)&lt;0,0,$E$5-AY289),0)+D289)</f>
        <v/>
      </c>
      <c r="D289" s="105"/>
      <c r="E289" s="106">
        <f t="shared" ref="E289:N289" si="1356">AO289+BA289</f>
        <v>0</v>
      </c>
      <c r="F289" s="106">
        <f t="shared" si="1356"/>
        <v>0</v>
      </c>
      <c r="G289" s="106">
        <f t="shared" si="1356"/>
        <v>0</v>
      </c>
      <c r="H289" s="106">
        <f t="shared" si="1356"/>
        <v>0</v>
      </c>
      <c r="I289" s="106">
        <f t="shared" si="1356"/>
        <v>0</v>
      </c>
      <c r="J289" s="106">
        <f t="shared" si="1356"/>
        <v>0</v>
      </c>
      <c r="K289" s="106">
        <f t="shared" si="1356"/>
        <v>0</v>
      </c>
      <c r="L289" s="106">
        <f t="shared" si="1356"/>
        <v>0</v>
      </c>
      <c r="M289" s="106">
        <f t="shared" si="1356"/>
        <v>0</v>
      </c>
      <c r="N289" s="106">
        <f t="shared" si="1356"/>
        <v>0</v>
      </c>
      <c r="P289" s="107">
        <f t="shared" si="11"/>
        <v>0</v>
      </c>
      <c r="R289" s="106">
        <f t="shared" ref="R289:AA289" si="1357">IF(E$8=0,0,ROUND(R288-(E289-AC289),2))</f>
        <v>0</v>
      </c>
      <c r="S289" s="106">
        <f t="shared" si="1357"/>
        <v>0</v>
      </c>
      <c r="T289" s="106">
        <f t="shared" si="1357"/>
        <v>0</v>
      </c>
      <c r="U289" s="106">
        <f t="shared" si="1357"/>
        <v>0</v>
      </c>
      <c r="V289" s="106">
        <f t="shared" si="1357"/>
        <v>0</v>
      </c>
      <c r="W289" s="106">
        <f t="shared" si="1357"/>
        <v>0</v>
      </c>
      <c r="X289" s="106">
        <f t="shared" si="1357"/>
        <v>0</v>
      </c>
      <c r="Y289" s="106">
        <f t="shared" si="1357"/>
        <v>0</v>
      </c>
      <c r="Z289" s="106">
        <f t="shared" si="1357"/>
        <v>0</v>
      </c>
      <c r="AA289" s="106">
        <f t="shared" si="1357"/>
        <v>0</v>
      </c>
      <c r="AC289" s="106">
        <f t="shared" ref="AC289:AL289" si="1358">ROUND(R288*E$9/12,2)</f>
        <v>0</v>
      </c>
      <c r="AD289" s="106">
        <f t="shared" si="1358"/>
        <v>0</v>
      </c>
      <c r="AE289" s="106">
        <f t="shared" si="1358"/>
        <v>0</v>
      </c>
      <c r="AF289" s="106">
        <f t="shared" si="1358"/>
        <v>0</v>
      </c>
      <c r="AG289" s="106">
        <f t="shared" si="1358"/>
        <v>0</v>
      </c>
      <c r="AH289" s="106">
        <f t="shared" si="1358"/>
        <v>0</v>
      </c>
      <c r="AI289" s="106">
        <f t="shared" si="1358"/>
        <v>0</v>
      </c>
      <c r="AJ289" s="106">
        <f t="shared" si="1358"/>
        <v>0</v>
      </c>
      <c r="AK289" s="106">
        <f t="shared" si="1358"/>
        <v>0</v>
      </c>
      <c r="AL289" s="106">
        <f t="shared" si="1358"/>
        <v>0</v>
      </c>
      <c r="AM289" s="106">
        <f t="shared" si="21"/>
        <v>0</v>
      </c>
      <c r="AO289" s="106">
        <f t="shared" ref="AO289:AX289" si="1359">IF(R288&gt;0,IF((R288+AC289)&lt;E$10,R288+AC289,E$10),0)</f>
        <v>0</v>
      </c>
      <c r="AP289" s="106">
        <f t="shared" si="1359"/>
        <v>0</v>
      </c>
      <c r="AQ289" s="106">
        <f t="shared" si="1359"/>
        <v>0</v>
      </c>
      <c r="AR289" s="106">
        <f t="shared" si="1359"/>
        <v>0</v>
      </c>
      <c r="AS289" s="106">
        <f t="shared" si="1359"/>
        <v>0</v>
      </c>
      <c r="AT289" s="106">
        <f t="shared" si="1359"/>
        <v>0</v>
      </c>
      <c r="AU289" s="106">
        <f t="shared" si="1359"/>
        <v>0</v>
      </c>
      <c r="AV289" s="106">
        <f t="shared" si="1359"/>
        <v>0</v>
      </c>
      <c r="AW289" s="106">
        <f t="shared" si="1359"/>
        <v>0</v>
      </c>
      <c r="AX289" s="106">
        <f t="shared" si="1359"/>
        <v>0</v>
      </c>
      <c r="AY289" s="106">
        <f t="shared" si="23"/>
        <v>0</v>
      </c>
      <c r="BA289" s="108">
        <f t="shared" si="24"/>
        <v>0</v>
      </c>
      <c r="BB289" s="106">
        <f t="shared" ref="BB289:BJ289" si="1360">IF(S288&lt;=0,0,IF($C289&lt;=SUM($BA289:BA289),0,IF(AP289+$C289-SUM($BA289:BA289)&gt;S288+AD289,S288+AD289-AP289,$C289-SUM($BA289:BA289))))</f>
        <v>0</v>
      </c>
      <c r="BC289" s="106">
        <f t="shared" si="1360"/>
        <v>0</v>
      </c>
      <c r="BD289" s="106">
        <f t="shared" si="1360"/>
        <v>0</v>
      </c>
      <c r="BE289" s="106">
        <f t="shared" si="1360"/>
        <v>0</v>
      </c>
      <c r="BF289" s="106">
        <f t="shared" si="1360"/>
        <v>0</v>
      </c>
      <c r="BG289" s="106">
        <f t="shared" si="1360"/>
        <v>0</v>
      </c>
      <c r="BH289" s="106">
        <f t="shared" si="1360"/>
        <v>0</v>
      </c>
      <c r="BI289" s="106">
        <f t="shared" si="1360"/>
        <v>0</v>
      </c>
      <c r="BJ289" s="106">
        <f t="shared" si="1360"/>
        <v>0</v>
      </c>
    </row>
    <row r="290" ht="11.25" customHeight="1">
      <c r="A290" s="102" t="str">
        <f t="shared" si="16"/>
        <v/>
      </c>
      <c r="B290" s="103" t="str">
        <f t="shared" si="17"/>
        <v>#N/A</v>
      </c>
      <c r="C290" s="104" t="str">
        <f>IF(A290="","",IF(snowball,IF(($E$5-AY290)&lt;0,0,$E$5-AY290),0)+D290)</f>
        <v/>
      </c>
      <c r="D290" s="105"/>
      <c r="E290" s="106">
        <f t="shared" ref="E290:N290" si="1361">AO290+BA290</f>
        <v>0</v>
      </c>
      <c r="F290" s="106">
        <f t="shared" si="1361"/>
        <v>0</v>
      </c>
      <c r="G290" s="106">
        <f t="shared" si="1361"/>
        <v>0</v>
      </c>
      <c r="H290" s="106">
        <f t="shared" si="1361"/>
        <v>0</v>
      </c>
      <c r="I290" s="106">
        <f t="shared" si="1361"/>
        <v>0</v>
      </c>
      <c r="J290" s="106">
        <f t="shared" si="1361"/>
        <v>0</v>
      </c>
      <c r="K290" s="106">
        <f t="shared" si="1361"/>
        <v>0</v>
      </c>
      <c r="L290" s="106">
        <f t="shared" si="1361"/>
        <v>0</v>
      </c>
      <c r="M290" s="106">
        <f t="shared" si="1361"/>
        <v>0</v>
      </c>
      <c r="N290" s="106">
        <f t="shared" si="1361"/>
        <v>0</v>
      </c>
      <c r="P290" s="107">
        <f t="shared" si="11"/>
        <v>0</v>
      </c>
      <c r="R290" s="106">
        <f t="shared" ref="R290:AA290" si="1362">IF(E$8=0,0,ROUND(R289-(E290-AC290),2))</f>
        <v>0</v>
      </c>
      <c r="S290" s="106">
        <f t="shared" si="1362"/>
        <v>0</v>
      </c>
      <c r="T290" s="106">
        <f t="shared" si="1362"/>
        <v>0</v>
      </c>
      <c r="U290" s="106">
        <f t="shared" si="1362"/>
        <v>0</v>
      </c>
      <c r="V290" s="106">
        <f t="shared" si="1362"/>
        <v>0</v>
      </c>
      <c r="W290" s="106">
        <f t="shared" si="1362"/>
        <v>0</v>
      </c>
      <c r="X290" s="106">
        <f t="shared" si="1362"/>
        <v>0</v>
      </c>
      <c r="Y290" s="106">
        <f t="shared" si="1362"/>
        <v>0</v>
      </c>
      <c r="Z290" s="106">
        <f t="shared" si="1362"/>
        <v>0</v>
      </c>
      <c r="AA290" s="106">
        <f t="shared" si="1362"/>
        <v>0</v>
      </c>
      <c r="AC290" s="106">
        <f t="shared" ref="AC290:AL290" si="1363">ROUND(R289*E$9/12,2)</f>
        <v>0</v>
      </c>
      <c r="AD290" s="106">
        <f t="shared" si="1363"/>
        <v>0</v>
      </c>
      <c r="AE290" s="106">
        <f t="shared" si="1363"/>
        <v>0</v>
      </c>
      <c r="AF290" s="106">
        <f t="shared" si="1363"/>
        <v>0</v>
      </c>
      <c r="AG290" s="106">
        <f t="shared" si="1363"/>
        <v>0</v>
      </c>
      <c r="AH290" s="106">
        <f t="shared" si="1363"/>
        <v>0</v>
      </c>
      <c r="AI290" s="106">
        <f t="shared" si="1363"/>
        <v>0</v>
      </c>
      <c r="AJ290" s="106">
        <f t="shared" si="1363"/>
        <v>0</v>
      </c>
      <c r="AK290" s="106">
        <f t="shared" si="1363"/>
        <v>0</v>
      </c>
      <c r="AL290" s="106">
        <f t="shared" si="1363"/>
        <v>0</v>
      </c>
      <c r="AM290" s="106">
        <f t="shared" si="21"/>
        <v>0</v>
      </c>
      <c r="AO290" s="106">
        <f t="shared" ref="AO290:AX290" si="1364">IF(R289&gt;0,IF((R289+AC290)&lt;E$10,R289+AC290,E$10),0)</f>
        <v>0</v>
      </c>
      <c r="AP290" s="106">
        <f t="shared" si="1364"/>
        <v>0</v>
      </c>
      <c r="AQ290" s="106">
        <f t="shared" si="1364"/>
        <v>0</v>
      </c>
      <c r="AR290" s="106">
        <f t="shared" si="1364"/>
        <v>0</v>
      </c>
      <c r="AS290" s="106">
        <f t="shared" si="1364"/>
        <v>0</v>
      </c>
      <c r="AT290" s="106">
        <f t="shared" si="1364"/>
        <v>0</v>
      </c>
      <c r="AU290" s="106">
        <f t="shared" si="1364"/>
        <v>0</v>
      </c>
      <c r="AV290" s="106">
        <f t="shared" si="1364"/>
        <v>0</v>
      </c>
      <c r="AW290" s="106">
        <f t="shared" si="1364"/>
        <v>0</v>
      </c>
      <c r="AX290" s="106">
        <f t="shared" si="1364"/>
        <v>0</v>
      </c>
      <c r="AY290" s="106">
        <f t="shared" si="23"/>
        <v>0</v>
      </c>
      <c r="BA290" s="108">
        <f t="shared" si="24"/>
        <v>0</v>
      </c>
      <c r="BB290" s="106">
        <f t="shared" ref="BB290:BJ290" si="1365">IF(S289&lt;=0,0,IF($C290&lt;=SUM($BA290:BA290),0,IF(AP290+$C290-SUM($BA290:BA290)&gt;S289+AD290,S289+AD290-AP290,$C290-SUM($BA290:BA290))))</f>
        <v>0</v>
      </c>
      <c r="BC290" s="106">
        <f t="shared" si="1365"/>
        <v>0</v>
      </c>
      <c r="BD290" s="106">
        <f t="shared" si="1365"/>
        <v>0</v>
      </c>
      <c r="BE290" s="106">
        <f t="shared" si="1365"/>
        <v>0</v>
      </c>
      <c r="BF290" s="106">
        <f t="shared" si="1365"/>
        <v>0</v>
      </c>
      <c r="BG290" s="106">
        <f t="shared" si="1365"/>
        <v>0</v>
      </c>
      <c r="BH290" s="106">
        <f t="shared" si="1365"/>
        <v>0</v>
      </c>
      <c r="BI290" s="106">
        <f t="shared" si="1365"/>
        <v>0</v>
      </c>
      <c r="BJ290" s="106">
        <f t="shared" si="1365"/>
        <v>0</v>
      </c>
    </row>
    <row r="291" ht="11.25" customHeight="1">
      <c r="A291" s="102" t="str">
        <f t="shared" si="16"/>
        <v/>
      </c>
      <c r="B291" s="103" t="str">
        <f t="shared" si="17"/>
        <v>#N/A</v>
      </c>
      <c r="C291" s="104" t="str">
        <f>IF(A291="","",IF(snowball,IF(($E$5-AY291)&lt;0,0,$E$5-AY291),0)+D291)</f>
        <v/>
      </c>
      <c r="D291" s="105"/>
      <c r="E291" s="106">
        <f t="shared" ref="E291:N291" si="1366">AO291+BA291</f>
        <v>0</v>
      </c>
      <c r="F291" s="106">
        <f t="shared" si="1366"/>
        <v>0</v>
      </c>
      <c r="G291" s="106">
        <f t="shared" si="1366"/>
        <v>0</v>
      </c>
      <c r="H291" s="106">
        <f t="shared" si="1366"/>
        <v>0</v>
      </c>
      <c r="I291" s="106">
        <f t="shared" si="1366"/>
        <v>0</v>
      </c>
      <c r="J291" s="106">
        <f t="shared" si="1366"/>
        <v>0</v>
      </c>
      <c r="K291" s="106">
        <f t="shared" si="1366"/>
        <v>0</v>
      </c>
      <c r="L291" s="106">
        <f t="shared" si="1366"/>
        <v>0</v>
      </c>
      <c r="M291" s="106">
        <f t="shared" si="1366"/>
        <v>0</v>
      </c>
      <c r="N291" s="106">
        <f t="shared" si="1366"/>
        <v>0</v>
      </c>
      <c r="P291" s="107">
        <f t="shared" si="11"/>
        <v>0</v>
      </c>
      <c r="R291" s="106">
        <f t="shared" ref="R291:AA291" si="1367">IF(E$8=0,0,ROUND(R290-(E291-AC291),2))</f>
        <v>0</v>
      </c>
      <c r="S291" s="106">
        <f t="shared" si="1367"/>
        <v>0</v>
      </c>
      <c r="T291" s="106">
        <f t="shared" si="1367"/>
        <v>0</v>
      </c>
      <c r="U291" s="106">
        <f t="shared" si="1367"/>
        <v>0</v>
      </c>
      <c r="V291" s="106">
        <f t="shared" si="1367"/>
        <v>0</v>
      </c>
      <c r="W291" s="106">
        <f t="shared" si="1367"/>
        <v>0</v>
      </c>
      <c r="X291" s="106">
        <f t="shared" si="1367"/>
        <v>0</v>
      </c>
      <c r="Y291" s="106">
        <f t="shared" si="1367"/>
        <v>0</v>
      </c>
      <c r="Z291" s="106">
        <f t="shared" si="1367"/>
        <v>0</v>
      </c>
      <c r="AA291" s="106">
        <f t="shared" si="1367"/>
        <v>0</v>
      </c>
      <c r="AC291" s="106">
        <f t="shared" ref="AC291:AL291" si="1368">ROUND(R290*E$9/12,2)</f>
        <v>0</v>
      </c>
      <c r="AD291" s="106">
        <f t="shared" si="1368"/>
        <v>0</v>
      </c>
      <c r="AE291" s="106">
        <f t="shared" si="1368"/>
        <v>0</v>
      </c>
      <c r="AF291" s="106">
        <f t="shared" si="1368"/>
        <v>0</v>
      </c>
      <c r="AG291" s="106">
        <f t="shared" si="1368"/>
        <v>0</v>
      </c>
      <c r="AH291" s="106">
        <f t="shared" si="1368"/>
        <v>0</v>
      </c>
      <c r="AI291" s="106">
        <f t="shared" si="1368"/>
        <v>0</v>
      </c>
      <c r="AJ291" s="106">
        <f t="shared" si="1368"/>
        <v>0</v>
      </c>
      <c r="AK291" s="106">
        <f t="shared" si="1368"/>
        <v>0</v>
      </c>
      <c r="AL291" s="106">
        <f t="shared" si="1368"/>
        <v>0</v>
      </c>
      <c r="AM291" s="106">
        <f t="shared" si="21"/>
        <v>0</v>
      </c>
      <c r="AO291" s="106">
        <f t="shared" ref="AO291:AX291" si="1369">IF(R290&gt;0,IF((R290+AC291)&lt;E$10,R290+AC291,E$10),0)</f>
        <v>0</v>
      </c>
      <c r="AP291" s="106">
        <f t="shared" si="1369"/>
        <v>0</v>
      </c>
      <c r="AQ291" s="106">
        <f t="shared" si="1369"/>
        <v>0</v>
      </c>
      <c r="AR291" s="106">
        <f t="shared" si="1369"/>
        <v>0</v>
      </c>
      <c r="AS291" s="106">
        <f t="shared" si="1369"/>
        <v>0</v>
      </c>
      <c r="AT291" s="106">
        <f t="shared" si="1369"/>
        <v>0</v>
      </c>
      <c r="AU291" s="106">
        <f t="shared" si="1369"/>
        <v>0</v>
      </c>
      <c r="AV291" s="106">
        <f t="shared" si="1369"/>
        <v>0</v>
      </c>
      <c r="AW291" s="106">
        <f t="shared" si="1369"/>
        <v>0</v>
      </c>
      <c r="AX291" s="106">
        <f t="shared" si="1369"/>
        <v>0</v>
      </c>
      <c r="AY291" s="106">
        <f t="shared" si="23"/>
        <v>0</v>
      </c>
      <c r="BA291" s="108">
        <f t="shared" si="24"/>
        <v>0</v>
      </c>
      <c r="BB291" s="106">
        <f t="shared" ref="BB291:BJ291" si="1370">IF(S290&lt;=0,0,IF($C291&lt;=SUM($BA291:BA291),0,IF(AP291+$C291-SUM($BA291:BA291)&gt;S290+AD291,S290+AD291-AP291,$C291-SUM($BA291:BA291))))</f>
        <v>0</v>
      </c>
      <c r="BC291" s="106">
        <f t="shared" si="1370"/>
        <v>0</v>
      </c>
      <c r="BD291" s="106">
        <f t="shared" si="1370"/>
        <v>0</v>
      </c>
      <c r="BE291" s="106">
        <f t="shared" si="1370"/>
        <v>0</v>
      </c>
      <c r="BF291" s="106">
        <f t="shared" si="1370"/>
        <v>0</v>
      </c>
      <c r="BG291" s="106">
        <f t="shared" si="1370"/>
        <v>0</v>
      </c>
      <c r="BH291" s="106">
        <f t="shared" si="1370"/>
        <v>0</v>
      </c>
      <c r="BI291" s="106">
        <f t="shared" si="1370"/>
        <v>0</v>
      </c>
      <c r="BJ291" s="106">
        <f t="shared" si="1370"/>
        <v>0</v>
      </c>
    </row>
    <row r="292" ht="11.25" customHeight="1">
      <c r="A292" s="102" t="str">
        <f t="shared" si="16"/>
        <v/>
      </c>
      <c r="B292" s="103" t="str">
        <f t="shared" si="17"/>
        <v>#N/A</v>
      </c>
      <c r="C292" s="104" t="str">
        <f>IF(A292="","",IF(snowball,IF(($E$5-AY292)&lt;0,0,$E$5-AY292),0)+D292)</f>
        <v/>
      </c>
      <c r="D292" s="105"/>
      <c r="E292" s="106">
        <f t="shared" ref="E292:N292" si="1371">AO292+BA292</f>
        <v>0</v>
      </c>
      <c r="F292" s="106">
        <f t="shared" si="1371"/>
        <v>0</v>
      </c>
      <c r="G292" s="106">
        <f t="shared" si="1371"/>
        <v>0</v>
      </c>
      <c r="H292" s="106">
        <f t="shared" si="1371"/>
        <v>0</v>
      </c>
      <c r="I292" s="106">
        <f t="shared" si="1371"/>
        <v>0</v>
      </c>
      <c r="J292" s="106">
        <f t="shared" si="1371"/>
        <v>0</v>
      </c>
      <c r="K292" s="106">
        <f t="shared" si="1371"/>
        <v>0</v>
      </c>
      <c r="L292" s="106">
        <f t="shared" si="1371"/>
        <v>0</v>
      </c>
      <c r="M292" s="106">
        <f t="shared" si="1371"/>
        <v>0</v>
      </c>
      <c r="N292" s="106">
        <f t="shared" si="1371"/>
        <v>0</v>
      </c>
      <c r="P292" s="107">
        <f t="shared" si="11"/>
        <v>0</v>
      </c>
      <c r="R292" s="106">
        <f t="shared" ref="R292:AA292" si="1372">IF(E$8=0,0,ROUND(R291-(E292-AC292),2))</f>
        <v>0</v>
      </c>
      <c r="S292" s="106">
        <f t="shared" si="1372"/>
        <v>0</v>
      </c>
      <c r="T292" s="106">
        <f t="shared" si="1372"/>
        <v>0</v>
      </c>
      <c r="U292" s="106">
        <f t="shared" si="1372"/>
        <v>0</v>
      </c>
      <c r="V292" s="106">
        <f t="shared" si="1372"/>
        <v>0</v>
      </c>
      <c r="W292" s="106">
        <f t="shared" si="1372"/>
        <v>0</v>
      </c>
      <c r="X292" s="106">
        <f t="shared" si="1372"/>
        <v>0</v>
      </c>
      <c r="Y292" s="106">
        <f t="shared" si="1372"/>
        <v>0</v>
      </c>
      <c r="Z292" s="106">
        <f t="shared" si="1372"/>
        <v>0</v>
      </c>
      <c r="AA292" s="106">
        <f t="shared" si="1372"/>
        <v>0</v>
      </c>
      <c r="AC292" s="106">
        <f t="shared" ref="AC292:AL292" si="1373">ROUND(R291*E$9/12,2)</f>
        <v>0</v>
      </c>
      <c r="AD292" s="106">
        <f t="shared" si="1373"/>
        <v>0</v>
      </c>
      <c r="AE292" s="106">
        <f t="shared" si="1373"/>
        <v>0</v>
      </c>
      <c r="AF292" s="106">
        <f t="shared" si="1373"/>
        <v>0</v>
      </c>
      <c r="AG292" s="106">
        <f t="shared" si="1373"/>
        <v>0</v>
      </c>
      <c r="AH292" s="106">
        <f t="shared" si="1373"/>
        <v>0</v>
      </c>
      <c r="AI292" s="106">
        <f t="shared" si="1373"/>
        <v>0</v>
      </c>
      <c r="AJ292" s="106">
        <f t="shared" si="1373"/>
        <v>0</v>
      </c>
      <c r="AK292" s="106">
        <f t="shared" si="1373"/>
        <v>0</v>
      </c>
      <c r="AL292" s="106">
        <f t="shared" si="1373"/>
        <v>0</v>
      </c>
      <c r="AM292" s="106">
        <f t="shared" si="21"/>
        <v>0</v>
      </c>
      <c r="AO292" s="106">
        <f t="shared" ref="AO292:AX292" si="1374">IF(R291&gt;0,IF((R291+AC292)&lt;E$10,R291+AC292,E$10),0)</f>
        <v>0</v>
      </c>
      <c r="AP292" s="106">
        <f t="shared" si="1374"/>
        <v>0</v>
      </c>
      <c r="AQ292" s="106">
        <f t="shared" si="1374"/>
        <v>0</v>
      </c>
      <c r="AR292" s="106">
        <f t="shared" si="1374"/>
        <v>0</v>
      </c>
      <c r="AS292" s="106">
        <f t="shared" si="1374"/>
        <v>0</v>
      </c>
      <c r="AT292" s="106">
        <f t="shared" si="1374"/>
        <v>0</v>
      </c>
      <c r="AU292" s="106">
        <f t="shared" si="1374"/>
        <v>0</v>
      </c>
      <c r="AV292" s="106">
        <f t="shared" si="1374"/>
        <v>0</v>
      </c>
      <c r="AW292" s="106">
        <f t="shared" si="1374"/>
        <v>0</v>
      </c>
      <c r="AX292" s="106">
        <f t="shared" si="1374"/>
        <v>0</v>
      </c>
      <c r="AY292" s="106">
        <f t="shared" si="23"/>
        <v>0</v>
      </c>
      <c r="BA292" s="108">
        <f t="shared" si="24"/>
        <v>0</v>
      </c>
      <c r="BB292" s="106">
        <f t="shared" ref="BB292:BJ292" si="1375">IF(S291&lt;=0,0,IF($C292&lt;=SUM($BA292:BA292),0,IF(AP292+$C292-SUM($BA292:BA292)&gt;S291+AD292,S291+AD292-AP292,$C292-SUM($BA292:BA292))))</f>
        <v>0</v>
      </c>
      <c r="BC292" s="106">
        <f t="shared" si="1375"/>
        <v>0</v>
      </c>
      <c r="BD292" s="106">
        <f t="shared" si="1375"/>
        <v>0</v>
      </c>
      <c r="BE292" s="106">
        <f t="shared" si="1375"/>
        <v>0</v>
      </c>
      <c r="BF292" s="106">
        <f t="shared" si="1375"/>
        <v>0</v>
      </c>
      <c r="BG292" s="106">
        <f t="shared" si="1375"/>
        <v>0</v>
      </c>
      <c r="BH292" s="106">
        <f t="shared" si="1375"/>
        <v>0</v>
      </c>
      <c r="BI292" s="106">
        <f t="shared" si="1375"/>
        <v>0</v>
      </c>
      <c r="BJ292" s="106">
        <f t="shared" si="1375"/>
        <v>0</v>
      </c>
    </row>
    <row r="293" ht="11.25" customHeight="1">
      <c r="A293" s="102" t="str">
        <f t="shared" si="16"/>
        <v/>
      </c>
      <c r="B293" s="103" t="str">
        <f t="shared" si="17"/>
        <v>#N/A</v>
      </c>
      <c r="C293" s="104" t="str">
        <f>IF(A293="","",IF(snowball,IF(($E$5-AY293)&lt;0,0,$E$5-AY293),0)+D293)</f>
        <v/>
      </c>
      <c r="D293" s="105"/>
      <c r="E293" s="106">
        <f t="shared" ref="E293:N293" si="1376">AO293+BA293</f>
        <v>0</v>
      </c>
      <c r="F293" s="106">
        <f t="shared" si="1376"/>
        <v>0</v>
      </c>
      <c r="G293" s="106">
        <f t="shared" si="1376"/>
        <v>0</v>
      </c>
      <c r="H293" s="106">
        <f t="shared" si="1376"/>
        <v>0</v>
      </c>
      <c r="I293" s="106">
        <f t="shared" si="1376"/>
        <v>0</v>
      </c>
      <c r="J293" s="106">
        <f t="shared" si="1376"/>
        <v>0</v>
      </c>
      <c r="K293" s="106">
        <f t="shared" si="1376"/>
        <v>0</v>
      </c>
      <c r="L293" s="106">
        <f t="shared" si="1376"/>
        <v>0</v>
      </c>
      <c r="M293" s="106">
        <f t="shared" si="1376"/>
        <v>0</v>
      </c>
      <c r="N293" s="106">
        <f t="shared" si="1376"/>
        <v>0</v>
      </c>
      <c r="P293" s="107">
        <f t="shared" si="11"/>
        <v>0</v>
      </c>
      <c r="R293" s="106">
        <f t="shared" ref="R293:AA293" si="1377">IF(E$8=0,0,ROUND(R292-(E293-AC293),2))</f>
        <v>0</v>
      </c>
      <c r="S293" s="106">
        <f t="shared" si="1377"/>
        <v>0</v>
      </c>
      <c r="T293" s="106">
        <f t="shared" si="1377"/>
        <v>0</v>
      </c>
      <c r="U293" s="106">
        <f t="shared" si="1377"/>
        <v>0</v>
      </c>
      <c r="V293" s="106">
        <f t="shared" si="1377"/>
        <v>0</v>
      </c>
      <c r="W293" s="106">
        <f t="shared" si="1377"/>
        <v>0</v>
      </c>
      <c r="X293" s="106">
        <f t="shared" si="1377"/>
        <v>0</v>
      </c>
      <c r="Y293" s="106">
        <f t="shared" si="1377"/>
        <v>0</v>
      </c>
      <c r="Z293" s="106">
        <f t="shared" si="1377"/>
        <v>0</v>
      </c>
      <c r="AA293" s="106">
        <f t="shared" si="1377"/>
        <v>0</v>
      </c>
      <c r="AC293" s="106">
        <f t="shared" ref="AC293:AL293" si="1378">ROUND(R292*E$9/12,2)</f>
        <v>0</v>
      </c>
      <c r="AD293" s="106">
        <f t="shared" si="1378"/>
        <v>0</v>
      </c>
      <c r="AE293" s="106">
        <f t="shared" si="1378"/>
        <v>0</v>
      </c>
      <c r="AF293" s="106">
        <f t="shared" si="1378"/>
        <v>0</v>
      </c>
      <c r="AG293" s="106">
        <f t="shared" si="1378"/>
        <v>0</v>
      </c>
      <c r="AH293" s="106">
        <f t="shared" si="1378"/>
        <v>0</v>
      </c>
      <c r="AI293" s="106">
        <f t="shared" si="1378"/>
        <v>0</v>
      </c>
      <c r="AJ293" s="106">
        <f t="shared" si="1378"/>
        <v>0</v>
      </c>
      <c r="AK293" s="106">
        <f t="shared" si="1378"/>
        <v>0</v>
      </c>
      <c r="AL293" s="106">
        <f t="shared" si="1378"/>
        <v>0</v>
      </c>
      <c r="AM293" s="106">
        <f t="shared" si="21"/>
        <v>0</v>
      </c>
      <c r="AO293" s="106">
        <f t="shared" ref="AO293:AX293" si="1379">IF(R292&gt;0,IF((R292+AC293)&lt;E$10,R292+AC293,E$10),0)</f>
        <v>0</v>
      </c>
      <c r="AP293" s="106">
        <f t="shared" si="1379"/>
        <v>0</v>
      </c>
      <c r="AQ293" s="106">
        <f t="shared" si="1379"/>
        <v>0</v>
      </c>
      <c r="AR293" s="106">
        <f t="shared" si="1379"/>
        <v>0</v>
      </c>
      <c r="AS293" s="106">
        <f t="shared" si="1379"/>
        <v>0</v>
      </c>
      <c r="AT293" s="106">
        <f t="shared" si="1379"/>
        <v>0</v>
      </c>
      <c r="AU293" s="106">
        <f t="shared" si="1379"/>
        <v>0</v>
      </c>
      <c r="AV293" s="106">
        <f t="shared" si="1379"/>
        <v>0</v>
      </c>
      <c r="AW293" s="106">
        <f t="shared" si="1379"/>
        <v>0</v>
      </c>
      <c r="AX293" s="106">
        <f t="shared" si="1379"/>
        <v>0</v>
      </c>
      <c r="AY293" s="106">
        <f t="shared" si="23"/>
        <v>0</v>
      </c>
      <c r="BA293" s="108">
        <f t="shared" si="24"/>
        <v>0</v>
      </c>
      <c r="BB293" s="106">
        <f t="shared" ref="BB293:BJ293" si="1380">IF(S292&lt;=0,0,IF($C293&lt;=SUM($BA293:BA293),0,IF(AP293+$C293-SUM($BA293:BA293)&gt;S292+AD293,S292+AD293-AP293,$C293-SUM($BA293:BA293))))</f>
        <v>0</v>
      </c>
      <c r="BC293" s="106">
        <f t="shared" si="1380"/>
        <v>0</v>
      </c>
      <c r="BD293" s="106">
        <f t="shared" si="1380"/>
        <v>0</v>
      </c>
      <c r="BE293" s="106">
        <f t="shared" si="1380"/>
        <v>0</v>
      </c>
      <c r="BF293" s="106">
        <f t="shared" si="1380"/>
        <v>0</v>
      </c>
      <c r="BG293" s="106">
        <f t="shared" si="1380"/>
        <v>0</v>
      </c>
      <c r="BH293" s="106">
        <f t="shared" si="1380"/>
        <v>0</v>
      </c>
      <c r="BI293" s="106">
        <f t="shared" si="1380"/>
        <v>0</v>
      </c>
      <c r="BJ293" s="106">
        <f t="shared" si="1380"/>
        <v>0</v>
      </c>
    </row>
    <row r="294" ht="11.25" customHeight="1">
      <c r="A294" s="102" t="str">
        <f t="shared" si="16"/>
        <v/>
      </c>
      <c r="B294" s="103" t="str">
        <f t="shared" si="17"/>
        <v>#N/A</v>
      </c>
      <c r="C294" s="104" t="str">
        <f>IF(A294="","",IF(snowball,IF(($E$5-AY294)&lt;0,0,$E$5-AY294),0)+D294)</f>
        <v/>
      </c>
      <c r="D294" s="105"/>
      <c r="E294" s="106">
        <f t="shared" ref="E294:N294" si="1381">AO294+BA294</f>
        <v>0</v>
      </c>
      <c r="F294" s="106">
        <f t="shared" si="1381"/>
        <v>0</v>
      </c>
      <c r="G294" s="106">
        <f t="shared" si="1381"/>
        <v>0</v>
      </c>
      <c r="H294" s="106">
        <f t="shared" si="1381"/>
        <v>0</v>
      </c>
      <c r="I294" s="106">
        <f t="shared" si="1381"/>
        <v>0</v>
      </c>
      <c r="J294" s="106">
        <f t="shared" si="1381"/>
        <v>0</v>
      </c>
      <c r="K294" s="106">
        <f t="shared" si="1381"/>
        <v>0</v>
      </c>
      <c r="L294" s="106">
        <f t="shared" si="1381"/>
        <v>0</v>
      </c>
      <c r="M294" s="106">
        <f t="shared" si="1381"/>
        <v>0</v>
      </c>
      <c r="N294" s="106">
        <f t="shared" si="1381"/>
        <v>0</v>
      </c>
      <c r="P294" s="107">
        <f t="shared" si="11"/>
        <v>0</v>
      </c>
      <c r="R294" s="106">
        <f t="shared" ref="R294:AA294" si="1382">IF(E$8=0,0,ROUND(R293-(E294-AC294),2))</f>
        <v>0</v>
      </c>
      <c r="S294" s="106">
        <f t="shared" si="1382"/>
        <v>0</v>
      </c>
      <c r="T294" s="106">
        <f t="shared" si="1382"/>
        <v>0</v>
      </c>
      <c r="U294" s="106">
        <f t="shared" si="1382"/>
        <v>0</v>
      </c>
      <c r="V294" s="106">
        <f t="shared" si="1382"/>
        <v>0</v>
      </c>
      <c r="W294" s="106">
        <f t="shared" si="1382"/>
        <v>0</v>
      </c>
      <c r="X294" s="106">
        <f t="shared" si="1382"/>
        <v>0</v>
      </c>
      <c r="Y294" s="106">
        <f t="shared" si="1382"/>
        <v>0</v>
      </c>
      <c r="Z294" s="106">
        <f t="shared" si="1382"/>
        <v>0</v>
      </c>
      <c r="AA294" s="106">
        <f t="shared" si="1382"/>
        <v>0</v>
      </c>
      <c r="AC294" s="106">
        <f t="shared" ref="AC294:AL294" si="1383">ROUND(R293*E$9/12,2)</f>
        <v>0</v>
      </c>
      <c r="AD294" s="106">
        <f t="shared" si="1383"/>
        <v>0</v>
      </c>
      <c r="AE294" s="106">
        <f t="shared" si="1383"/>
        <v>0</v>
      </c>
      <c r="AF294" s="106">
        <f t="shared" si="1383"/>
        <v>0</v>
      </c>
      <c r="AG294" s="106">
        <f t="shared" si="1383"/>
        <v>0</v>
      </c>
      <c r="AH294" s="106">
        <f t="shared" si="1383"/>
        <v>0</v>
      </c>
      <c r="AI294" s="106">
        <f t="shared" si="1383"/>
        <v>0</v>
      </c>
      <c r="AJ294" s="106">
        <f t="shared" si="1383"/>
        <v>0</v>
      </c>
      <c r="AK294" s="106">
        <f t="shared" si="1383"/>
        <v>0</v>
      </c>
      <c r="AL294" s="106">
        <f t="shared" si="1383"/>
        <v>0</v>
      </c>
      <c r="AM294" s="106">
        <f t="shared" si="21"/>
        <v>0</v>
      </c>
      <c r="AO294" s="106">
        <f t="shared" ref="AO294:AX294" si="1384">IF(R293&gt;0,IF((R293+AC294)&lt;E$10,R293+AC294,E$10),0)</f>
        <v>0</v>
      </c>
      <c r="AP294" s="106">
        <f t="shared" si="1384"/>
        <v>0</v>
      </c>
      <c r="AQ294" s="106">
        <f t="shared" si="1384"/>
        <v>0</v>
      </c>
      <c r="AR294" s="106">
        <f t="shared" si="1384"/>
        <v>0</v>
      </c>
      <c r="AS294" s="106">
        <f t="shared" si="1384"/>
        <v>0</v>
      </c>
      <c r="AT294" s="106">
        <f t="shared" si="1384"/>
        <v>0</v>
      </c>
      <c r="AU294" s="106">
        <f t="shared" si="1384"/>
        <v>0</v>
      </c>
      <c r="AV294" s="106">
        <f t="shared" si="1384"/>
        <v>0</v>
      </c>
      <c r="AW294" s="106">
        <f t="shared" si="1384"/>
        <v>0</v>
      </c>
      <c r="AX294" s="106">
        <f t="shared" si="1384"/>
        <v>0</v>
      </c>
      <c r="AY294" s="106">
        <f t="shared" si="23"/>
        <v>0</v>
      </c>
      <c r="BA294" s="108">
        <f t="shared" si="24"/>
        <v>0</v>
      </c>
      <c r="BB294" s="106">
        <f t="shared" ref="BB294:BJ294" si="1385">IF(S293&lt;=0,0,IF($C294&lt;=SUM($BA294:BA294),0,IF(AP294+$C294-SUM($BA294:BA294)&gt;S293+AD294,S293+AD294-AP294,$C294-SUM($BA294:BA294))))</f>
        <v>0</v>
      </c>
      <c r="BC294" s="106">
        <f t="shared" si="1385"/>
        <v>0</v>
      </c>
      <c r="BD294" s="106">
        <f t="shared" si="1385"/>
        <v>0</v>
      </c>
      <c r="BE294" s="106">
        <f t="shared" si="1385"/>
        <v>0</v>
      </c>
      <c r="BF294" s="106">
        <f t="shared" si="1385"/>
        <v>0</v>
      </c>
      <c r="BG294" s="106">
        <f t="shared" si="1385"/>
        <v>0</v>
      </c>
      <c r="BH294" s="106">
        <f t="shared" si="1385"/>
        <v>0</v>
      </c>
      <c r="BI294" s="106">
        <f t="shared" si="1385"/>
        <v>0</v>
      </c>
      <c r="BJ294" s="106">
        <f t="shared" si="1385"/>
        <v>0</v>
      </c>
    </row>
    <row r="295" ht="11.25" customHeight="1">
      <c r="A295" s="102" t="str">
        <f t="shared" si="16"/>
        <v/>
      </c>
      <c r="B295" s="103" t="str">
        <f t="shared" si="17"/>
        <v>#N/A</v>
      </c>
      <c r="C295" s="104" t="str">
        <f>IF(A295="","",IF(snowball,IF(($E$5-AY295)&lt;0,0,$E$5-AY295),0)+D295)</f>
        <v/>
      </c>
      <c r="D295" s="105"/>
      <c r="E295" s="106">
        <f t="shared" ref="E295:N295" si="1386">AO295+BA295</f>
        <v>0</v>
      </c>
      <c r="F295" s="106">
        <f t="shared" si="1386"/>
        <v>0</v>
      </c>
      <c r="G295" s="106">
        <f t="shared" si="1386"/>
        <v>0</v>
      </c>
      <c r="H295" s="106">
        <f t="shared" si="1386"/>
        <v>0</v>
      </c>
      <c r="I295" s="106">
        <f t="shared" si="1386"/>
        <v>0</v>
      </c>
      <c r="J295" s="106">
        <f t="shared" si="1386"/>
        <v>0</v>
      </c>
      <c r="K295" s="106">
        <f t="shared" si="1386"/>
        <v>0</v>
      </c>
      <c r="L295" s="106">
        <f t="shared" si="1386"/>
        <v>0</v>
      </c>
      <c r="M295" s="106">
        <f t="shared" si="1386"/>
        <v>0</v>
      </c>
      <c r="N295" s="106">
        <f t="shared" si="1386"/>
        <v>0</v>
      </c>
      <c r="P295" s="107">
        <f t="shared" si="11"/>
        <v>0</v>
      </c>
      <c r="R295" s="106">
        <f t="shared" ref="R295:AA295" si="1387">IF(E$8=0,0,ROUND(R294-(E295-AC295),2))</f>
        <v>0</v>
      </c>
      <c r="S295" s="106">
        <f t="shared" si="1387"/>
        <v>0</v>
      </c>
      <c r="T295" s="106">
        <f t="shared" si="1387"/>
        <v>0</v>
      </c>
      <c r="U295" s="106">
        <f t="shared" si="1387"/>
        <v>0</v>
      </c>
      <c r="V295" s="106">
        <f t="shared" si="1387"/>
        <v>0</v>
      </c>
      <c r="W295" s="106">
        <f t="shared" si="1387"/>
        <v>0</v>
      </c>
      <c r="X295" s="106">
        <f t="shared" si="1387"/>
        <v>0</v>
      </c>
      <c r="Y295" s="106">
        <f t="shared" si="1387"/>
        <v>0</v>
      </c>
      <c r="Z295" s="106">
        <f t="shared" si="1387"/>
        <v>0</v>
      </c>
      <c r="AA295" s="106">
        <f t="shared" si="1387"/>
        <v>0</v>
      </c>
      <c r="AC295" s="106">
        <f t="shared" ref="AC295:AL295" si="1388">ROUND(R294*E$9/12,2)</f>
        <v>0</v>
      </c>
      <c r="AD295" s="106">
        <f t="shared" si="1388"/>
        <v>0</v>
      </c>
      <c r="AE295" s="106">
        <f t="shared" si="1388"/>
        <v>0</v>
      </c>
      <c r="AF295" s="106">
        <f t="shared" si="1388"/>
        <v>0</v>
      </c>
      <c r="AG295" s="106">
        <f t="shared" si="1388"/>
        <v>0</v>
      </c>
      <c r="AH295" s="106">
        <f t="shared" si="1388"/>
        <v>0</v>
      </c>
      <c r="AI295" s="106">
        <f t="shared" si="1388"/>
        <v>0</v>
      </c>
      <c r="AJ295" s="106">
        <f t="shared" si="1388"/>
        <v>0</v>
      </c>
      <c r="AK295" s="106">
        <f t="shared" si="1388"/>
        <v>0</v>
      </c>
      <c r="AL295" s="106">
        <f t="shared" si="1388"/>
        <v>0</v>
      </c>
      <c r="AM295" s="106">
        <f t="shared" si="21"/>
        <v>0</v>
      </c>
      <c r="AO295" s="106">
        <f t="shared" ref="AO295:AX295" si="1389">IF(R294&gt;0,IF((R294+AC295)&lt;E$10,R294+AC295,E$10),0)</f>
        <v>0</v>
      </c>
      <c r="AP295" s="106">
        <f t="shared" si="1389"/>
        <v>0</v>
      </c>
      <c r="AQ295" s="106">
        <f t="shared" si="1389"/>
        <v>0</v>
      </c>
      <c r="AR295" s="106">
        <f t="shared" si="1389"/>
        <v>0</v>
      </c>
      <c r="AS295" s="106">
        <f t="shared" si="1389"/>
        <v>0</v>
      </c>
      <c r="AT295" s="106">
        <f t="shared" si="1389"/>
        <v>0</v>
      </c>
      <c r="AU295" s="106">
        <f t="shared" si="1389"/>
        <v>0</v>
      </c>
      <c r="AV295" s="106">
        <f t="shared" si="1389"/>
        <v>0</v>
      </c>
      <c r="AW295" s="106">
        <f t="shared" si="1389"/>
        <v>0</v>
      </c>
      <c r="AX295" s="106">
        <f t="shared" si="1389"/>
        <v>0</v>
      </c>
      <c r="AY295" s="106">
        <f t="shared" si="23"/>
        <v>0</v>
      </c>
      <c r="BA295" s="108">
        <f t="shared" si="24"/>
        <v>0</v>
      </c>
      <c r="BB295" s="106">
        <f t="shared" ref="BB295:BJ295" si="1390">IF(S294&lt;=0,0,IF($C295&lt;=SUM($BA295:BA295),0,IF(AP295+$C295-SUM($BA295:BA295)&gt;S294+AD295,S294+AD295-AP295,$C295-SUM($BA295:BA295))))</f>
        <v>0</v>
      </c>
      <c r="BC295" s="106">
        <f t="shared" si="1390"/>
        <v>0</v>
      </c>
      <c r="BD295" s="106">
        <f t="shared" si="1390"/>
        <v>0</v>
      </c>
      <c r="BE295" s="106">
        <f t="shared" si="1390"/>
        <v>0</v>
      </c>
      <c r="BF295" s="106">
        <f t="shared" si="1390"/>
        <v>0</v>
      </c>
      <c r="BG295" s="106">
        <f t="shared" si="1390"/>
        <v>0</v>
      </c>
      <c r="BH295" s="106">
        <f t="shared" si="1390"/>
        <v>0</v>
      </c>
      <c r="BI295" s="106">
        <f t="shared" si="1390"/>
        <v>0</v>
      </c>
      <c r="BJ295" s="106">
        <f t="shared" si="1390"/>
        <v>0</v>
      </c>
    </row>
    <row r="296" ht="11.25" customHeight="1">
      <c r="A296" s="102" t="str">
        <f t="shared" si="16"/>
        <v/>
      </c>
      <c r="B296" s="103" t="str">
        <f t="shared" si="17"/>
        <v>#N/A</v>
      </c>
      <c r="C296" s="104" t="str">
        <f>IF(A296="","",IF(snowball,IF(($E$5-AY296)&lt;0,0,$E$5-AY296),0)+D296)</f>
        <v/>
      </c>
      <c r="D296" s="105"/>
      <c r="E296" s="106">
        <f t="shared" ref="E296:N296" si="1391">AO296+BA296</f>
        <v>0</v>
      </c>
      <c r="F296" s="106">
        <f t="shared" si="1391"/>
        <v>0</v>
      </c>
      <c r="G296" s="106">
        <f t="shared" si="1391"/>
        <v>0</v>
      </c>
      <c r="H296" s="106">
        <f t="shared" si="1391"/>
        <v>0</v>
      </c>
      <c r="I296" s="106">
        <f t="shared" si="1391"/>
        <v>0</v>
      </c>
      <c r="J296" s="106">
        <f t="shared" si="1391"/>
        <v>0</v>
      </c>
      <c r="K296" s="106">
        <f t="shared" si="1391"/>
        <v>0</v>
      </c>
      <c r="L296" s="106">
        <f t="shared" si="1391"/>
        <v>0</v>
      </c>
      <c r="M296" s="106">
        <f t="shared" si="1391"/>
        <v>0</v>
      </c>
      <c r="N296" s="106">
        <f t="shared" si="1391"/>
        <v>0</v>
      </c>
      <c r="P296" s="107">
        <f t="shared" si="11"/>
        <v>0</v>
      </c>
      <c r="R296" s="106">
        <f t="shared" ref="R296:AA296" si="1392">IF(E$8=0,0,ROUND(R295-(E296-AC296),2))</f>
        <v>0</v>
      </c>
      <c r="S296" s="106">
        <f t="shared" si="1392"/>
        <v>0</v>
      </c>
      <c r="T296" s="106">
        <f t="shared" si="1392"/>
        <v>0</v>
      </c>
      <c r="U296" s="106">
        <f t="shared" si="1392"/>
        <v>0</v>
      </c>
      <c r="V296" s="106">
        <f t="shared" si="1392"/>
        <v>0</v>
      </c>
      <c r="W296" s="106">
        <f t="shared" si="1392"/>
        <v>0</v>
      </c>
      <c r="X296" s="106">
        <f t="shared" si="1392"/>
        <v>0</v>
      </c>
      <c r="Y296" s="106">
        <f t="shared" si="1392"/>
        <v>0</v>
      </c>
      <c r="Z296" s="106">
        <f t="shared" si="1392"/>
        <v>0</v>
      </c>
      <c r="AA296" s="106">
        <f t="shared" si="1392"/>
        <v>0</v>
      </c>
      <c r="AC296" s="106">
        <f t="shared" ref="AC296:AL296" si="1393">ROUND(R295*E$9/12,2)</f>
        <v>0</v>
      </c>
      <c r="AD296" s="106">
        <f t="shared" si="1393"/>
        <v>0</v>
      </c>
      <c r="AE296" s="106">
        <f t="shared" si="1393"/>
        <v>0</v>
      </c>
      <c r="AF296" s="106">
        <f t="shared" si="1393"/>
        <v>0</v>
      </c>
      <c r="AG296" s="106">
        <f t="shared" si="1393"/>
        <v>0</v>
      </c>
      <c r="AH296" s="106">
        <f t="shared" si="1393"/>
        <v>0</v>
      </c>
      <c r="AI296" s="106">
        <f t="shared" si="1393"/>
        <v>0</v>
      </c>
      <c r="AJ296" s="106">
        <f t="shared" si="1393"/>
        <v>0</v>
      </c>
      <c r="AK296" s="106">
        <f t="shared" si="1393"/>
        <v>0</v>
      </c>
      <c r="AL296" s="106">
        <f t="shared" si="1393"/>
        <v>0</v>
      </c>
      <c r="AM296" s="106">
        <f t="shared" si="21"/>
        <v>0</v>
      </c>
      <c r="AO296" s="106">
        <f t="shared" ref="AO296:AX296" si="1394">IF(R295&gt;0,IF((R295+AC296)&lt;E$10,R295+AC296,E$10),0)</f>
        <v>0</v>
      </c>
      <c r="AP296" s="106">
        <f t="shared" si="1394"/>
        <v>0</v>
      </c>
      <c r="AQ296" s="106">
        <f t="shared" si="1394"/>
        <v>0</v>
      </c>
      <c r="AR296" s="106">
        <f t="shared" si="1394"/>
        <v>0</v>
      </c>
      <c r="AS296" s="106">
        <f t="shared" si="1394"/>
        <v>0</v>
      </c>
      <c r="AT296" s="106">
        <f t="shared" si="1394"/>
        <v>0</v>
      </c>
      <c r="AU296" s="106">
        <f t="shared" si="1394"/>
        <v>0</v>
      </c>
      <c r="AV296" s="106">
        <f t="shared" si="1394"/>
        <v>0</v>
      </c>
      <c r="AW296" s="106">
        <f t="shared" si="1394"/>
        <v>0</v>
      </c>
      <c r="AX296" s="106">
        <f t="shared" si="1394"/>
        <v>0</v>
      </c>
      <c r="AY296" s="106">
        <f t="shared" si="23"/>
        <v>0</v>
      </c>
      <c r="BA296" s="108">
        <f t="shared" si="24"/>
        <v>0</v>
      </c>
      <c r="BB296" s="106">
        <f t="shared" ref="BB296:BJ296" si="1395">IF(S295&lt;=0,0,IF($C296&lt;=SUM($BA296:BA296),0,IF(AP296+$C296-SUM($BA296:BA296)&gt;S295+AD296,S295+AD296-AP296,$C296-SUM($BA296:BA296))))</f>
        <v>0</v>
      </c>
      <c r="BC296" s="106">
        <f t="shared" si="1395"/>
        <v>0</v>
      </c>
      <c r="BD296" s="106">
        <f t="shared" si="1395"/>
        <v>0</v>
      </c>
      <c r="BE296" s="106">
        <f t="shared" si="1395"/>
        <v>0</v>
      </c>
      <c r="BF296" s="106">
        <f t="shared" si="1395"/>
        <v>0</v>
      </c>
      <c r="BG296" s="106">
        <f t="shared" si="1395"/>
        <v>0</v>
      </c>
      <c r="BH296" s="106">
        <f t="shared" si="1395"/>
        <v>0</v>
      </c>
      <c r="BI296" s="106">
        <f t="shared" si="1395"/>
        <v>0</v>
      </c>
      <c r="BJ296" s="106">
        <f t="shared" si="1395"/>
        <v>0</v>
      </c>
    </row>
    <row r="297" ht="11.25" customHeight="1">
      <c r="A297" s="102" t="str">
        <f t="shared" si="16"/>
        <v/>
      </c>
      <c r="B297" s="103" t="str">
        <f t="shared" si="17"/>
        <v>#N/A</v>
      </c>
      <c r="C297" s="104" t="str">
        <f>IF(A297="","",IF(snowball,IF(($E$5-AY297)&lt;0,0,$E$5-AY297),0)+D297)</f>
        <v/>
      </c>
      <c r="D297" s="105"/>
      <c r="E297" s="106">
        <f t="shared" ref="E297:N297" si="1396">AO297+BA297</f>
        <v>0</v>
      </c>
      <c r="F297" s="106">
        <f t="shared" si="1396"/>
        <v>0</v>
      </c>
      <c r="G297" s="106">
        <f t="shared" si="1396"/>
        <v>0</v>
      </c>
      <c r="H297" s="106">
        <f t="shared" si="1396"/>
        <v>0</v>
      </c>
      <c r="I297" s="106">
        <f t="shared" si="1396"/>
        <v>0</v>
      </c>
      <c r="J297" s="106">
        <f t="shared" si="1396"/>
        <v>0</v>
      </c>
      <c r="K297" s="106">
        <f t="shared" si="1396"/>
        <v>0</v>
      </c>
      <c r="L297" s="106">
        <f t="shared" si="1396"/>
        <v>0</v>
      </c>
      <c r="M297" s="106">
        <f t="shared" si="1396"/>
        <v>0</v>
      </c>
      <c r="N297" s="106">
        <f t="shared" si="1396"/>
        <v>0</v>
      </c>
      <c r="P297" s="107">
        <f t="shared" si="11"/>
        <v>0</v>
      </c>
      <c r="R297" s="106">
        <f t="shared" ref="R297:AA297" si="1397">IF(E$8=0,0,ROUND(R296-(E297-AC297),2))</f>
        <v>0</v>
      </c>
      <c r="S297" s="106">
        <f t="shared" si="1397"/>
        <v>0</v>
      </c>
      <c r="T297" s="106">
        <f t="shared" si="1397"/>
        <v>0</v>
      </c>
      <c r="U297" s="106">
        <f t="shared" si="1397"/>
        <v>0</v>
      </c>
      <c r="V297" s="106">
        <f t="shared" si="1397"/>
        <v>0</v>
      </c>
      <c r="W297" s="106">
        <f t="shared" si="1397"/>
        <v>0</v>
      </c>
      <c r="X297" s="106">
        <f t="shared" si="1397"/>
        <v>0</v>
      </c>
      <c r="Y297" s="106">
        <f t="shared" si="1397"/>
        <v>0</v>
      </c>
      <c r="Z297" s="106">
        <f t="shared" si="1397"/>
        <v>0</v>
      </c>
      <c r="AA297" s="106">
        <f t="shared" si="1397"/>
        <v>0</v>
      </c>
      <c r="AC297" s="106">
        <f t="shared" ref="AC297:AL297" si="1398">ROUND(R296*E$9/12,2)</f>
        <v>0</v>
      </c>
      <c r="AD297" s="106">
        <f t="shared" si="1398"/>
        <v>0</v>
      </c>
      <c r="AE297" s="106">
        <f t="shared" si="1398"/>
        <v>0</v>
      </c>
      <c r="AF297" s="106">
        <f t="shared" si="1398"/>
        <v>0</v>
      </c>
      <c r="AG297" s="106">
        <f t="shared" si="1398"/>
        <v>0</v>
      </c>
      <c r="AH297" s="106">
        <f t="shared" si="1398"/>
        <v>0</v>
      </c>
      <c r="AI297" s="106">
        <f t="shared" si="1398"/>
        <v>0</v>
      </c>
      <c r="AJ297" s="106">
        <f t="shared" si="1398"/>
        <v>0</v>
      </c>
      <c r="AK297" s="106">
        <f t="shared" si="1398"/>
        <v>0</v>
      </c>
      <c r="AL297" s="106">
        <f t="shared" si="1398"/>
        <v>0</v>
      </c>
      <c r="AM297" s="106">
        <f t="shared" si="21"/>
        <v>0</v>
      </c>
      <c r="AO297" s="106">
        <f t="shared" ref="AO297:AX297" si="1399">IF(R296&gt;0,IF((R296+AC297)&lt;E$10,R296+AC297,E$10),0)</f>
        <v>0</v>
      </c>
      <c r="AP297" s="106">
        <f t="shared" si="1399"/>
        <v>0</v>
      </c>
      <c r="AQ297" s="106">
        <f t="shared" si="1399"/>
        <v>0</v>
      </c>
      <c r="AR297" s="106">
        <f t="shared" si="1399"/>
        <v>0</v>
      </c>
      <c r="AS297" s="106">
        <f t="shared" si="1399"/>
        <v>0</v>
      </c>
      <c r="AT297" s="106">
        <f t="shared" si="1399"/>
        <v>0</v>
      </c>
      <c r="AU297" s="106">
        <f t="shared" si="1399"/>
        <v>0</v>
      </c>
      <c r="AV297" s="106">
        <f t="shared" si="1399"/>
        <v>0</v>
      </c>
      <c r="AW297" s="106">
        <f t="shared" si="1399"/>
        <v>0</v>
      </c>
      <c r="AX297" s="106">
        <f t="shared" si="1399"/>
        <v>0</v>
      </c>
      <c r="AY297" s="106">
        <f t="shared" si="23"/>
        <v>0</v>
      </c>
      <c r="BA297" s="108">
        <f t="shared" si="24"/>
        <v>0</v>
      </c>
      <c r="BB297" s="106">
        <f t="shared" ref="BB297:BJ297" si="1400">IF(S296&lt;=0,0,IF($C297&lt;=SUM($BA297:BA297),0,IF(AP297+$C297-SUM($BA297:BA297)&gt;S296+AD297,S296+AD297-AP297,$C297-SUM($BA297:BA297))))</f>
        <v>0</v>
      </c>
      <c r="BC297" s="106">
        <f t="shared" si="1400"/>
        <v>0</v>
      </c>
      <c r="BD297" s="106">
        <f t="shared" si="1400"/>
        <v>0</v>
      </c>
      <c r="BE297" s="106">
        <f t="shared" si="1400"/>
        <v>0</v>
      </c>
      <c r="BF297" s="106">
        <f t="shared" si="1400"/>
        <v>0</v>
      </c>
      <c r="BG297" s="106">
        <f t="shared" si="1400"/>
        <v>0</v>
      </c>
      <c r="BH297" s="106">
        <f t="shared" si="1400"/>
        <v>0</v>
      </c>
      <c r="BI297" s="106">
        <f t="shared" si="1400"/>
        <v>0</v>
      </c>
      <c r="BJ297" s="106">
        <f t="shared" si="1400"/>
        <v>0</v>
      </c>
    </row>
    <row r="298" ht="11.25" customHeight="1">
      <c r="A298" s="102" t="str">
        <f t="shared" si="16"/>
        <v/>
      </c>
      <c r="B298" s="103" t="str">
        <f t="shared" si="17"/>
        <v>#N/A</v>
      </c>
      <c r="C298" s="104" t="str">
        <f>IF(A298="","",IF(snowball,IF(($E$5-AY298)&lt;0,0,$E$5-AY298),0)+D298)</f>
        <v/>
      </c>
      <c r="D298" s="105"/>
      <c r="E298" s="106">
        <f t="shared" ref="E298:N298" si="1401">AO298+BA298</f>
        <v>0</v>
      </c>
      <c r="F298" s="106">
        <f t="shared" si="1401"/>
        <v>0</v>
      </c>
      <c r="G298" s="106">
        <f t="shared" si="1401"/>
        <v>0</v>
      </c>
      <c r="H298" s="106">
        <f t="shared" si="1401"/>
        <v>0</v>
      </c>
      <c r="I298" s="106">
        <f t="shared" si="1401"/>
        <v>0</v>
      </c>
      <c r="J298" s="106">
        <f t="shared" si="1401"/>
        <v>0</v>
      </c>
      <c r="K298" s="106">
        <f t="shared" si="1401"/>
        <v>0</v>
      </c>
      <c r="L298" s="106">
        <f t="shared" si="1401"/>
        <v>0</v>
      </c>
      <c r="M298" s="106">
        <f t="shared" si="1401"/>
        <v>0</v>
      </c>
      <c r="N298" s="106">
        <f t="shared" si="1401"/>
        <v>0</v>
      </c>
      <c r="P298" s="107">
        <f t="shared" si="11"/>
        <v>0</v>
      </c>
      <c r="R298" s="106">
        <f t="shared" ref="R298:AA298" si="1402">IF(E$8=0,0,ROUND(R297-(E298-AC298),2))</f>
        <v>0</v>
      </c>
      <c r="S298" s="106">
        <f t="shared" si="1402"/>
        <v>0</v>
      </c>
      <c r="T298" s="106">
        <f t="shared" si="1402"/>
        <v>0</v>
      </c>
      <c r="U298" s="106">
        <f t="shared" si="1402"/>
        <v>0</v>
      </c>
      <c r="V298" s="106">
        <f t="shared" si="1402"/>
        <v>0</v>
      </c>
      <c r="W298" s="106">
        <f t="shared" si="1402"/>
        <v>0</v>
      </c>
      <c r="X298" s="106">
        <f t="shared" si="1402"/>
        <v>0</v>
      </c>
      <c r="Y298" s="106">
        <f t="shared" si="1402"/>
        <v>0</v>
      </c>
      <c r="Z298" s="106">
        <f t="shared" si="1402"/>
        <v>0</v>
      </c>
      <c r="AA298" s="106">
        <f t="shared" si="1402"/>
        <v>0</v>
      </c>
      <c r="AC298" s="106">
        <f t="shared" ref="AC298:AL298" si="1403">ROUND(R297*E$9/12,2)</f>
        <v>0</v>
      </c>
      <c r="AD298" s="106">
        <f t="shared" si="1403"/>
        <v>0</v>
      </c>
      <c r="AE298" s="106">
        <f t="shared" si="1403"/>
        <v>0</v>
      </c>
      <c r="AF298" s="106">
        <f t="shared" si="1403"/>
        <v>0</v>
      </c>
      <c r="AG298" s="106">
        <f t="shared" si="1403"/>
        <v>0</v>
      </c>
      <c r="AH298" s="106">
        <f t="shared" si="1403"/>
        <v>0</v>
      </c>
      <c r="AI298" s="106">
        <f t="shared" si="1403"/>
        <v>0</v>
      </c>
      <c r="AJ298" s="106">
        <f t="shared" si="1403"/>
        <v>0</v>
      </c>
      <c r="AK298" s="106">
        <f t="shared" si="1403"/>
        <v>0</v>
      </c>
      <c r="AL298" s="106">
        <f t="shared" si="1403"/>
        <v>0</v>
      </c>
      <c r="AM298" s="106">
        <f t="shared" si="21"/>
        <v>0</v>
      </c>
      <c r="AO298" s="106">
        <f t="shared" ref="AO298:AX298" si="1404">IF(R297&gt;0,IF((R297+AC298)&lt;E$10,R297+AC298,E$10),0)</f>
        <v>0</v>
      </c>
      <c r="AP298" s="106">
        <f t="shared" si="1404"/>
        <v>0</v>
      </c>
      <c r="AQ298" s="106">
        <f t="shared" si="1404"/>
        <v>0</v>
      </c>
      <c r="AR298" s="106">
        <f t="shared" si="1404"/>
        <v>0</v>
      </c>
      <c r="AS298" s="106">
        <f t="shared" si="1404"/>
        <v>0</v>
      </c>
      <c r="AT298" s="106">
        <f t="shared" si="1404"/>
        <v>0</v>
      </c>
      <c r="AU298" s="106">
        <f t="shared" si="1404"/>
        <v>0</v>
      </c>
      <c r="AV298" s="106">
        <f t="shared" si="1404"/>
        <v>0</v>
      </c>
      <c r="AW298" s="106">
        <f t="shared" si="1404"/>
        <v>0</v>
      </c>
      <c r="AX298" s="106">
        <f t="shared" si="1404"/>
        <v>0</v>
      </c>
      <c r="AY298" s="106">
        <f t="shared" si="23"/>
        <v>0</v>
      </c>
      <c r="BA298" s="108">
        <f t="shared" si="24"/>
        <v>0</v>
      </c>
      <c r="BB298" s="106">
        <f t="shared" ref="BB298:BJ298" si="1405">IF(S297&lt;=0,0,IF($C298&lt;=SUM($BA298:BA298),0,IF(AP298+$C298-SUM($BA298:BA298)&gt;S297+AD298,S297+AD298-AP298,$C298-SUM($BA298:BA298))))</f>
        <v>0</v>
      </c>
      <c r="BC298" s="106">
        <f t="shared" si="1405"/>
        <v>0</v>
      </c>
      <c r="BD298" s="106">
        <f t="shared" si="1405"/>
        <v>0</v>
      </c>
      <c r="BE298" s="106">
        <f t="shared" si="1405"/>
        <v>0</v>
      </c>
      <c r="BF298" s="106">
        <f t="shared" si="1405"/>
        <v>0</v>
      </c>
      <c r="BG298" s="106">
        <f t="shared" si="1405"/>
        <v>0</v>
      </c>
      <c r="BH298" s="106">
        <f t="shared" si="1405"/>
        <v>0</v>
      </c>
      <c r="BI298" s="106">
        <f t="shared" si="1405"/>
        <v>0</v>
      </c>
      <c r="BJ298" s="106">
        <f t="shared" si="1405"/>
        <v>0</v>
      </c>
    </row>
    <row r="299" ht="11.25" customHeight="1">
      <c r="A299" s="102" t="str">
        <f t="shared" si="16"/>
        <v/>
      </c>
      <c r="B299" s="103" t="str">
        <f t="shared" si="17"/>
        <v>#N/A</v>
      </c>
      <c r="C299" s="104" t="str">
        <f>IF(A299="","",IF(snowball,IF(($E$5-AY299)&lt;0,0,$E$5-AY299),0)+D299)</f>
        <v/>
      </c>
      <c r="D299" s="105"/>
      <c r="E299" s="106">
        <f t="shared" ref="E299:N299" si="1406">AO299+BA299</f>
        <v>0</v>
      </c>
      <c r="F299" s="106">
        <f t="shared" si="1406"/>
        <v>0</v>
      </c>
      <c r="G299" s="106">
        <f t="shared" si="1406"/>
        <v>0</v>
      </c>
      <c r="H299" s="106">
        <f t="shared" si="1406"/>
        <v>0</v>
      </c>
      <c r="I299" s="106">
        <f t="shared" si="1406"/>
        <v>0</v>
      </c>
      <c r="J299" s="106">
        <f t="shared" si="1406"/>
        <v>0</v>
      </c>
      <c r="K299" s="106">
        <f t="shared" si="1406"/>
        <v>0</v>
      </c>
      <c r="L299" s="106">
        <f t="shared" si="1406"/>
        <v>0</v>
      </c>
      <c r="M299" s="106">
        <f t="shared" si="1406"/>
        <v>0</v>
      </c>
      <c r="N299" s="106">
        <f t="shared" si="1406"/>
        <v>0</v>
      </c>
      <c r="P299" s="107">
        <f t="shared" si="11"/>
        <v>0</v>
      </c>
      <c r="R299" s="106">
        <f t="shared" ref="R299:AA299" si="1407">IF(E$8=0,0,ROUND(R298-(E299-AC299),2))</f>
        <v>0</v>
      </c>
      <c r="S299" s="106">
        <f t="shared" si="1407"/>
        <v>0</v>
      </c>
      <c r="T299" s="106">
        <f t="shared" si="1407"/>
        <v>0</v>
      </c>
      <c r="U299" s="106">
        <f t="shared" si="1407"/>
        <v>0</v>
      </c>
      <c r="V299" s="106">
        <f t="shared" si="1407"/>
        <v>0</v>
      </c>
      <c r="W299" s="106">
        <f t="shared" si="1407"/>
        <v>0</v>
      </c>
      <c r="X299" s="106">
        <f t="shared" si="1407"/>
        <v>0</v>
      </c>
      <c r="Y299" s="106">
        <f t="shared" si="1407"/>
        <v>0</v>
      </c>
      <c r="Z299" s="106">
        <f t="shared" si="1407"/>
        <v>0</v>
      </c>
      <c r="AA299" s="106">
        <f t="shared" si="1407"/>
        <v>0</v>
      </c>
      <c r="AC299" s="106">
        <f t="shared" ref="AC299:AL299" si="1408">ROUND(R298*E$9/12,2)</f>
        <v>0</v>
      </c>
      <c r="AD299" s="106">
        <f t="shared" si="1408"/>
        <v>0</v>
      </c>
      <c r="AE299" s="106">
        <f t="shared" si="1408"/>
        <v>0</v>
      </c>
      <c r="AF299" s="106">
        <f t="shared" si="1408"/>
        <v>0</v>
      </c>
      <c r="AG299" s="106">
        <f t="shared" si="1408"/>
        <v>0</v>
      </c>
      <c r="AH299" s="106">
        <f t="shared" si="1408"/>
        <v>0</v>
      </c>
      <c r="AI299" s="106">
        <f t="shared" si="1408"/>
        <v>0</v>
      </c>
      <c r="AJ299" s="106">
        <f t="shared" si="1408"/>
        <v>0</v>
      </c>
      <c r="AK299" s="106">
        <f t="shared" si="1408"/>
        <v>0</v>
      </c>
      <c r="AL299" s="106">
        <f t="shared" si="1408"/>
        <v>0</v>
      </c>
      <c r="AM299" s="106">
        <f t="shared" si="21"/>
        <v>0</v>
      </c>
      <c r="AO299" s="106">
        <f t="shared" ref="AO299:AX299" si="1409">IF(R298&gt;0,IF((R298+AC299)&lt;E$10,R298+AC299,E$10),0)</f>
        <v>0</v>
      </c>
      <c r="AP299" s="106">
        <f t="shared" si="1409"/>
        <v>0</v>
      </c>
      <c r="AQ299" s="106">
        <f t="shared" si="1409"/>
        <v>0</v>
      </c>
      <c r="AR299" s="106">
        <f t="shared" si="1409"/>
        <v>0</v>
      </c>
      <c r="AS299" s="106">
        <f t="shared" si="1409"/>
        <v>0</v>
      </c>
      <c r="AT299" s="106">
        <f t="shared" si="1409"/>
        <v>0</v>
      </c>
      <c r="AU299" s="106">
        <f t="shared" si="1409"/>
        <v>0</v>
      </c>
      <c r="AV299" s="106">
        <f t="shared" si="1409"/>
        <v>0</v>
      </c>
      <c r="AW299" s="106">
        <f t="shared" si="1409"/>
        <v>0</v>
      </c>
      <c r="AX299" s="106">
        <f t="shared" si="1409"/>
        <v>0</v>
      </c>
      <c r="AY299" s="106">
        <f t="shared" si="23"/>
        <v>0</v>
      </c>
      <c r="BA299" s="108">
        <f t="shared" si="24"/>
        <v>0</v>
      </c>
      <c r="BB299" s="106">
        <f t="shared" ref="BB299:BJ299" si="1410">IF(S298&lt;=0,0,IF($C299&lt;=SUM($BA299:BA299),0,IF(AP299+$C299-SUM($BA299:BA299)&gt;S298+AD299,S298+AD299-AP299,$C299-SUM($BA299:BA299))))</f>
        <v>0</v>
      </c>
      <c r="BC299" s="106">
        <f t="shared" si="1410"/>
        <v>0</v>
      </c>
      <c r="BD299" s="106">
        <f t="shared" si="1410"/>
        <v>0</v>
      </c>
      <c r="BE299" s="106">
        <f t="shared" si="1410"/>
        <v>0</v>
      </c>
      <c r="BF299" s="106">
        <f t="shared" si="1410"/>
        <v>0</v>
      </c>
      <c r="BG299" s="106">
        <f t="shared" si="1410"/>
        <v>0</v>
      </c>
      <c r="BH299" s="106">
        <f t="shared" si="1410"/>
        <v>0</v>
      </c>
      <c r="BI299" s="106">
        <f t="shared" si="1410"/>
        <v>0</v>
      </c>
      <c r="BJ299" s="106">
        <f t="shared" si="1410"/>
        <v>0</v>
      </c>
    </row>
    <row r="300" ht="11.25" customHeight="1">
      <c r="A300" s="102" t="str">
        <f t="shared" si="16"/>
        <v/>
      </c>
      <c r="B300" s="103" t="str">
        <f t="shared" si="17"/>
        <v>#N/A</v>
      </c>
      <c r="C300" s="104" t="str">
        <f>IF(A300="","",IF(snowball,IF(($E$5-AY300)&lt;0,0,$E$5-AY300),0)+D300)</f>
        <v/>
      </c>
      <c r="D300" s="105"/>
      <c r="E300" s="106">
        <f t="shared" ref="E300:N300" si="1411">AO300+BA300</f>
        <v>0</v>
      </c>
      <c r="F300" s="106">
        <f t="shared" si="1411"/>
        <v>0</v>
      </c>
      <c r="G300" s="106">
        <f t="shared" si="1411"/>
        <v>0</v>
      </c>
      <c r="H300" s="106">
        <f t="shared" si="1411"/>
        <v>0</v>
      </c>
      <c r="I300" s="106">
        <f t="shared" si="1411"/>
        <v>0</v>
      </c>
      <c r="J300" s="106">
        <f t="shared" si="1411"/>
        <v>0</v>
      </c>
      <c r="K300" s="106">
        <f t="shared" si="1411"/>
        <v>0</v>
      </c>
      <c r="L300" s="106">
        <f t="shared" si="1411"/>
        <v>0</v>
      </c>
      <c r="M300" s="106">
        <f t="shared" si="1411"/>
        <v>0</v>
      </c>
      <c r="N300" s="106">
        <f t="shared" si="1411"/>
        <v>0</v>
      </c>
      <c r="P300" s="107">
        <f t="shared" si="11"/>
        <v>0</v>
      </c>
      <c r="R300" s="106">
        <f t="shared" ref="R300:AA300" si="1412">IF(E$8=0,0,ROUND(R299-(E300-AC300),2))</f>
        <v>0</v>
      </c>
      <c r="S300" s="106">
        <f t="shared" si="1412"/>
        <v>0</v>
      </c>
      <c r="T300" s="106">
        <f t="shared" si="1412"/>
        <v>0</v>
      </c>
      <c r="U300" s="106">
        <f t="shared" si="1412"/>
        <v>0</v>
      </c>
      <c r="V300" s="106">
        <f t="shared" si="1412"/>
        <v>0</v>
      </c>
      <c r="W300" s="106">
        <f t="shared" si="1412"/>
        <v>0</v>
      </c>
      <c r="X300" s="106">
        <f t="shared" si="1412"/>
        <v>0</v>
      </c>
      <c r="Y300" s="106">
        <f t="shared" si="1412"/>
        <v>0</v>
      </c>
      <c r="Z300" s="106">
        <f t="shared" si="1412"/>
        <v>0</v>
      </c>
      <c r="AA300" s="106">
        <f t="shared" si="1412"/>
        <v>0</v>
      </c>
      <c r="AC300" s="106">
        <f t="shared" ref="AC300:AL300" si="1413">ROUND(R299*E$9/12,2)</f>
        <v>0</v>
      </c>
      <c r="AD300" s="106">
        <f t="shared" si="1413"/>
        <v>0</v>
      </c>
      <c r="AE300" s="106">
        <f t="shared" si="1413"/>
        <v>0</v>
      </c>
      <c r="AF300" s="106">
        <f t="shared" si="1413"/>
        <v>0</v>
      </c>
      <c r="AG300" s="106">
        <f t="shared" si="1413"/>
        <v>0</v>
      </c>
      <c r="AH300" s="106">
        <f t="shared" si="1413"/>
        <v>0</v>
      </c>
      <c r="AI300" s="106">
        <f t="shared" si="1413"/>
        <v>0</v>
      </c>
      <c r="AJ300" s="106">
        <f t="shared" si="1413"/>
        <v>0</v>
      </c>
      <c r="AK300" s="106">
        <f t="shared" si="1413"/>
        <v>0</v>
      </c>
      <c r="AL300" s="106">
        <f t="shared" si="1413"/>
        <v>0</v>
      </c>
      <c r="AM300" s="106">
        <f t="shared" si="21"/>
        <v>0</v>
      </c>
      <c r="AO300" s="106">
        <f t="shared" ref="AO300:AX300" si="1414">IF(R299&gt;0,IF((R299+AC300)&lt;E$10,R299+AC300,E$10),0)</f>
        <v>0</v>
      </c>
      <c r="AP300" s="106">
        <f t="shared" si="1414"/>
        <v>0</v>
      </c>
      <c r="AQ300" s="106">
        <f t="shared" si="1414"/>
        <v>0</v>
      </c>
      <c r="AR300" s="106">
        <f t="shared" si="1414"/>
        <v>0</v>
      </c>
      <c r="AS300" s="106">
        <f t="shared" si="1414"/>
        <v>0</v>
      </c>
      <c r="AT300" s="106">
        <f t="shared" si="1414"/>
        <v>0</v>
      </c>
      <c r="AU300" s="106">
        <f t="shared" si="1414"/>
        <v>0</v>
      </c>
      <c r="AV300" s="106">
        <f t="shared" si="1414"/>
        <v>0</v>
      </c>
      <c r="AW300" s="106">
        <f t="shared" si="1414"/>
        <v>0</v>
      </c>
      <c r="AX300" s="106">
        <f t="shared" si="1414"/>
        <v>0</v>
      </c>
      <c r="AY300" s="106">
        <f t="shared" si="23"/>
        <v>0</v>
      </c>
      <c r="BA300" s="108">
        <f t="shared" si="24"/>
        <v>0</v>
      </c>
      <c r="BB300" s="106">
        <f t="shared" ref="BB300:BJ300" si="1415">IF(S299&lt;=0,0,IF($C300&lt;=SUM($BA300:BA300),0,IF(AP300+$C300-SUM($BA300:BA300)&gt;S299+AD300,S299+AD300-AP300,$C300-SUM($BA300:BA300))))</f>
        <v>0</v>
      </c>
      <c r="BC300" s="106">
        <f t="shared" si="1415"/>
        <v>0</v>
      </c>
      <c r="BD300" s="106">
        <f t="shared" si="1415"/>
        <v>0</v>
      </c>
      <c r="BE300" s="106">
        <f t="shared" si="1415"/>
        <v>0</v>
      </c>
      <c r="BF300" s="106">
        <f t="shared" si="1415"/>
        <v>0</v>
      </c>
      <c r="BG300" s="106">
        <f t="shared" si="1415"/>
        <v>0</v>
      </c>
      <c r="BH300" s="106">
        <f t="shared" si="1415"/>
        <v>0</v>
      </c>
      <c r="BI300" s="106">
        <f t="shared" si="1415"/>
        <v>0</v>
      </c>
      <c r="BJ300" s="106">
        <f t="shared" si="1415"/>
        <v>0</v>
      </c>
    </row>
    <row r="301" ht="11.25" customHeight="1">
      <c r="A301" s="102" t="str">
        <f t="shared" si="16"/>
        <v/>
      </c>
      <c r="B301" s="103" t="str">
        <f t="shared" si="17"/>
        <v>#N/A</v>
      </c>
      <c r="C301" s="104" t="str">
        <f>IF(A301="","",IF(snowball,IF(($E$5-AY301)&lt;0,0,$E$5-AY301),0)+D301)</f>
        <v/>
      </c>
      <c r="D301" s="105"/>
      <c r="E301" s="106">
        <f t="shared" ref="E301:N301" si="1416">AO301+BA301</f>
        <v>0</v>
      </c>
      <c r="F301" s="106">
        <f t="shared" si="1416"/>
        <v>0</v>
      </c>
      <c r="G301" s="106">
        <f t="shared" si="1416"/>
        <v>0</v>
      </c>
      <c r="H301" s="106">
        <f t="shared" si="1416"/>
        <v>0</v>
      </c>
      <c r="I301" s="106">
        <f t="shared" si="1416"/>
        <v>0</v>
      </c>
      <c r="J301" s="106">
        <f t="shared" si="1416"/>
        <v>0</v>
      </c>
      <c r="K301" s="106">
        <f t="shared" si="1416"/>
        <v>0</v>
      </c>
      <c r="L301" s="106">
        <f t="shared" si="1416"/>
        <v>0</v>
      </c>
      <c r="M301" s="106">
        <f t="shared" si="1416"/>
        <v>0</v>
      </c>
      <c r="N301" s="106">
        <f t="shared" si="1416"/>
        <v>0</v>
      </c>
      <c r="P301" s="107">
        <f t="shared" si="11"/>
        <v>0</v>
      </c>
      <c r="R301" s="106">
        <f t="shared" ref="R301:AA301" si="1417">IF(E$8=0,0,ROUND(R300-(E301-AC301),2))</f>
        <v>0</v>
      </c>
      <c r="S301" s="106">
        <f t="shared" si="1417"/>
        <v>0</v>
      </c>
      <c r="T301" s="106">
        <f t="shared" si="1417"/>
        <v>0</v>
      </c>
      <c r="U301" s="106">
        <f t="shared" si="1417"/>
        <v>0</v>
      </c>
      <c r="V301" s="106">
        <f t="shared" si="1417"/>
        <v>0</v>
      </c>
      <c r="W301" s="106">
        <f t="shared" si="1417"/>
        <v>0</v>
      </c>
      <c r="X301" s="106">
        <f t="shared" si="1417"/>
        <v>0</v>
      </c>
      <c r="Y301" s="106">
        <f t="shared" si="1417"/>
        <v>0</v>
      </c>
      <c r="Z301" s="106">
        <f t="shared" si="1417"/>
        <v>0</v>
      </c>
      <c r="AA301" s="106">
        <f t="shared" si="1417"/>
        <v>0</v>
      </c>
      <c r="AC301" s="106">
        <f t="shared" ref="AC301:AL301" si="1418">ROUND(R300*E$9/12,2)</f>
        <v>0</v>
      </c>
      <c r="AD301" s="106">
        <f t="shared" si="1418"/>
        <v>0</v>
      </c>
      <c r="AE301" s="106">
        <f t="shared" si="1418"/>
        <v>0</v>
      </c>
      <c r="AF301" s="106">
        <f t="shared" si="1418"/>
        <v>0</v>
      </c>
      <c r="AG301" s="106">
        <f t="shared" si="1418"/>
        <v>0</v>
      </c>
      <c r="AH301" s="106">
        <f t="shared" si="1418"/>
        <v>0</v>
      </c>
      <c r="AI301" s="106">
        <f t="shared" si="1418"/>
        <v>0</v>
      </c>
      <c r="AJ301" s="106">
        <f t="shared" si="1418"/>
        <v>0</v>
      </c>
      <c r="AK301" s="106">
        <f t="shared" si="1418"/>
        <v>0</v>
      </c>
      <c r="AL301" s="106">
        <f t="shared" si="1418"/>
        <v>0</v>
      </c>
      <c r="AM301" s="106">
        <f t="shared" si="21"/>
        <v>0</v>
      </c>
      <c r="AO301" s="106">
        <f t="shared" ref="AO301:AX301" si="1419">IF(R300&gt;0,IF((R300+AC301)&lt;E$10,R300+AC301,E$10),0)</f>
        <v>0</v>
      </c>
      <c r="AP301" s="106">
        <f t="shared" si="1419"/>
        <v>0</v>
      </c>
      <c r="AQ301" s="106">
        <f t="shared" si="1419"/>
        <v>0</v>
      </c>
      <c r="AR301" s="106">
        <f t="shared" si="1419"/>
        <v>0</v>
      </c>
      <c r="AS301" s="106">
        <f t="shared" si="1419"/>
        <v>0</v>
      </c>
      <c r="AT301" s="106">
        <f t="shared" si="1419"/>
        <v>0</v>
      </c>
      <c r="AU301" s="106">
        <f t="shared" si="1419"/>
        <v>0</v>
      </c>
      <c r="AV301" s="106">
        <f t="shared" si="1419"/>
        <v>0</v>
      </c>
      <c r="AW301" s="106">
        <f t="shared" si="1419"/>
        <v>0</v>
      </c>
      <c r="AX301" s="106">
        <f t="shared" si="1419"/>
        <v>0</v>
      </c>
      <c r="AY301" s="106">
        <f t="shared" si="23"/>
        <v>0</v>
      </c>
      <c r="BA301" s="108">
        <f t="shared" si="24"/>
        <v>0</v>
      </c>
      <c r="BB301" s="106">
        <f t="shared" ref="BB301:BJ301" si="1420">IF(S300&lt;=0,0,IF($C301&lt;=SUM($BA301:BA301),0,IF(AP301+$C301-SUM($BA301:BA301)&gt;S300+AD301,S300+AD301-AP301,$C301-SUM($BA301:BA301))))</f>
        <v>0</v>
      </c>
      <c r="BC301" s="106">
        <f t="shared" si="1420"/>
        <v>0</v>
      </c>
      <c r="BD301" s="106">
        <f t="shared" si="1420"/>
        <v>0</v>
      </c>
      <c r="BE301" s="106">
        <f t="shared" si="1420"/>
        <v>0</v>
      </c>
      <c r="BF301" s="106">
        <f t="shared" si="1420"/>
        <v>0</v>
      </c>
      <c r="BG301" s="106">
        <f t="shared" si="1420"/>
        <v>0</v>
      </c>
      <c r="BH301" s="106">
        <f t="shared" si="1420"/>
        <v>0</v>
      </c>
      <c r="BI301" s="106">
        <f t="shared" si="1420"/>
        <v>0</v>
      </c>
      <c r="BJ301" s="106">
        <f t="shared" si="1420"/>
        <v>0</v>
      </c>
    </row>
    <row r="302" ht="11.25" customHeight="1">
      <c r="A302" s="102" t="str">
        <f t="shared" si="16"/>
        <v/>
      </c>
      <c r="B302" s="103" t="str">
        <f t="shared" si="17"/>
        <v>#N/A</v>
      </c>
      <c r="C302" s="104" t="str">
        <f>IF(A302="","",IF(snowball,IF(($E$5-AY302)&lt;0,0,$E$5-AY302),0)+D302)</f>
        <v/>
      </c>
      <c r="D302" s="105"/>
      <c r="E302" s="106">
        <f t="shared" ref="E302:N302" si="1421">AO302+BA302</f>
        <v>0</v>
      </c>
      <c r="F302" s="106">
        <f t="shared" si="1421"/>
        <v>0</v>
      </c>
      <c r="G302" s="106">
        <f t="shared" si="1421"/>
        <v>0</v>
      </c>
      <c r="H302" s="106">
        <f t="shared" si="1421"/>
        <v>0</v>
      </c>
      <c r="I302" s="106">
        <f t="shared" si="1421"/>
        <v>0</v>
      </c>
      <c r="J302" s="106">
        <f t="shared" si="1421"/>
        <v>0</v>
      </c>
      <c r="K302" s="106">
        <f t="shared" si="1421"/>
        <v>0</v>
      </c>
      <c r="L302" s="106">
        <f t="shared" si="1421"/>
        <v>0</v>
      </c>
      <c r="M302" s="106">
        <f t="shared" si="1421"/>
        <v>0</v>
      </c>
      <c r="N302" s="106">
        <f t="shared" si="1421"/>
        <v>0</v>
      </c>
      <c r="P302" s="107">
        <f t="shared" si="11"/>
        <v>0</v>
      </c>
      <c r="R302" s="106">
        <f t="shared" ref="R302:AA302" si="1422">IF(E$8=0,0,ROUND(R301-(E302-AC302),2))</f>
        <v>0</v>
      </c>
      <c r="S302" s="106">
        <f t="shared" si="1422"/>
        <v>0</v>
      </c>
      <c r="T302" s="106">
        <f t="shared" si="1422"/>
        <v>0</v>
      </c>
      <c r="U302" s="106">
        <f t="shared" si="1422"/>
        <v>0</v>
      </c>
      <c r="V302" s="106">
        <f t="shared" si="1422"/>
        <v>0</v>
      </c>
      <c r="W302" s="106">
        <f t="shared" si="1422"/>
        <v>0</v>
      </c>
      <c r="X302" s="106">
        <f t="shared" si="1422"/>
        <v>0</v>
      </c>
      <c r="Y302" s="106">
        <f t="shared" si="1422"/>
        <v>0</v>
      </c>
      <c r="Z302" s="106">
        <f t="shared" si="1422"/>
        <v>0</v>
      </c>
      <c r="AA302" s="106">
        <f t="shared" si="1422"/>
        <v>0</v>
      </c>
      <c r="AC302" s="106">
        <f t="shared" ref="AC302:AL302" si="1423">ROUND(R301*E$9/12,2)</f>
        <v>0</v>
      </c>
      <c r="AD302" s="106">
        <f t="shared" si="1423"/>
        <v>0</v>
      </c>
      <c r="AE302" s="106">
        <f t="shared" si="1423"/>
        <v>0</v>
      </c>
      <c r="AF302" s="106">
        <f t="shared" si="1423"/>
        <v>0</v>
      </c>
      <c r="AG302" s="106">
        <f t="shared" si="1423"/>
        <v>0</v>
      </c>
      <c r="AH302" s="106">
        <f t="shared" si="1423"/>
        <v>0</v>
      </c>
      <c r="AI302" s="106">
        <f t="shared" si="1423"/>
        <v>0</v>
      </c>
      <c r="AJ302" s="106">
        <f t="shared" si="1423"/>
        <v>0</v>
      </c>
      <c r="AK302" s="106">
        <f t="shared" si="1423"/>
        <v>0</v>
      </c>
      <c r="AL302" s="106">
        <f t="shared" si="1423"/>
        <v>0</v>
      </c>
      <c r="AM302" s="106">
        <f t="shared" si="21"/>
        <v>0</v>
      </c>
      <c r="AO302" s="106">
        <f t="shared" ref="AO302:AX302" si="1424">IF(R301&gt;0,IF((R301+AC302)&lt;E$10,R301+AC302,E$10),0)</f>
        <v>0</v>
      </c>
      <c r="AP302" s="106">
        <f t="shared" si="1424"/>
        <v>0</v>
      </c>
      <c r="AQ302" s="106">
        <f t="shared" si="1424"/>
        <v>0</v>
      </c>
      <c r="AR302" s="106">
        <f t="shared" si="1424"/>
        <v>0</v>
      </c>
      <c r="AS302" s="106">
        <f t="shared" si="1424"/>
        <v>0</v>
      </c>
      <c r="AT302" s="106">
        <f t="shared" si="1424"/>
        <v>0</v>
      </c>
      <c r="AU302" s="106">
        <f t="shared" si="1424"/>
        <v>0</v>
      </c>
      <c r="AV302" s="106">
        <f t="shared" si="1424"/>
        <v>0</v>
      </c>
      <c r="AW302" s="106">
        <f t="shared" si="1424"/>
        <v>0</v>
      </c>
      <c r="AX302" s="106">
        <f t="shared" si="1424"/>
        <v>0</v>
      </c>
      <c r="AY302" s="106">
        <f t="shared" si="23"/>
        <v>0</v>
      </c>
      <c r="BA302" s="108">
        <f t="shared" si="24"/>
        <v>0</v>
      </c>
      <c r="BB302" s="106">
        <f t="shared" ref="BB302:BJ302" si="1425">IF(S301&lt;=0,0,IF($C302&lt;=SUM($BA302:BA302),0,IF(AP302+$C302-SUM($BA302:BA302)&gt;S301+AD302,S301+AD302-AP302,$C302-SUM($BA302:BA302))))</f>
        <v>0</v>
      </c>
      <c r="BC302" s="106">
        <f t="shared" si="1425"/>
        <v>0</v>
      </c>
      <c r="BD302" s="106">
        <f t="shared" si="1425"/>
        <v>0</v>
      </c>
      <c r="BE302" s="106">
        <f t="shared" si="1425"/>
        <v>0</v>
      </c>
      <c r="BF302" s="106">
        <f t="shared" si="1425"/>
        <v>0</v>
      </c>
      <c r="BG302" s="106">
        <f t="shared" si="1425"/>
        <v>0</v>
      </c>
      <c r="BH302" s="106">
        <f t="shared" si="1425"/>
        <v>0</v>
      </c>
      <c r="BI302" s="106">
        <f t="shared" si="1425"/>
        <v>0</v>
      </c>
      <c r="BJ302" s="106">
        <f t="shared" si="1425"/>
        <v>0</v>
      </c>
    </row>
    <row r="303" ht="11.25" customHeight="1">
      <c r="A303" s="102" t="str">
        <f t="shared" si="16"/>
        <v/>
      </c>
      <c r="B303" s="103" t="str">
        <f t="shared" si="17"/>
        <v>#N/A</v>
      </c>
      <c r="C303" s="104" t="str">
        <f>IF(A303="","",IF(snowball,IF(($E$5-AY303)&lt;0,0,$E$5-AY303),0)+D303)</f>
        <v/>
      </c>
      <c r="D303" s="105"/>
      <c r="E303" s="106">
        <f t="shared" ref="E303:N303" si="1426">AO303+BA303</f>
        <v>0</v>
      </c>
      <c r="F303" s="106">
        <f t="shared" si="1426"/>
        <v>0</v>
      </c>
      <c r="G303" s="106">
        <f t="shared" si="1426"/>
        <v>0</v>
      </c>
      <c r="H303" s="106">
        <f t="shared" si="1426"/>
        <v>0</v>
      </c>
      <c r="I303" s="106">
        <f t="shared" si="1426"/>
        <v>0</v>
      </c>
      <c r="J303" s="106">
        <f t="shared" si="1426"/>
        <v>0</v>
      </c>
      <c r="K303" s="106">
        <f t="shared" si="1426"/>
        <v>0</v>
      </c>
      <c r="L303" s="106">
        <f t="shared" si="1426"/>
        <v>0</v>
      </c>
      <c r="M303" s="106">
        <f t="shared" si="1426"/>
        <v>0</v>
      </c>
      <c r="N303" s="106">
        <f t="shared" si="1426"/>
        <v>0</v>
      </c>
      <c r="P303" s="107">
        <f t="shared" si="11"/>
        <v>0</v>
      </c>
      <c r="R303" s="106">
        <f t="shared" ref="R303:AA303" si="1427">IF(E$8=0,0,ROUND(R302-(E303-AC303),2))</f>
        <v>0</v>
      </c>
      <c r="S303" s="106">
        <f t="shared" si="1427"/>
        <v>0</v>
      </c>
      <c r="T303" s="106">
        <f t="shared" si="1427"/>
        <v>0</v>
      </c>
      <c r="U303" s="106">
        <f t="shared" si="1427"/>
        <v>0</v>
      </c>
      <c r="V303" s="106">
        <f t="shared" si="1427"/>
        <v>0</v>
      </c>
      <c r="W303" s="106">
        <f t="shared" si="1427"/>
        <v>0</v>
      </c>
      <c r="X303" s="106">
        <f t="shared" si="1427"/>
        <v>0</v>
      </c>
      <c r="Y303" s="106">
        <f t="shared" si="1427"/>
        <v>0</v>
      </c>
      <c r="Z303" s="106">
        <f t="shared" si="1427"/>
        <v>0</v>
      </c>
      <c r="AA303" s="106">
        <f t="shared" si="1427"/>
        <v>0</v>
      </c>
      <c r="AC303" s="106">
        <f t="shared" ref="AC303:AL303" si="1428">ROUND(R302*E$9/12,2)</f>
        <v>0</v>
      </c>
      <c r="AD303" s="106">
        <f t="shared" si="1428"/>
        <v>0</v>
      </c>
      <c r="AE303" s="106">
        <f t="shared" si="1428"/>
        <v>0</v>
      </c>
      <c r="AF303" s="106">
        <f t="shared" si="1428"/>
        <v>0</v>
      </c>
      <c r="AG303" s="106">
        <f t="shared" si="1428"/>
        <v>0</v>
      </c>
      <c r="AH303" s="106">
        <f t="shared" si="1428"/>
        <v>0</v>
      </c>
      <c r="AI303" s="106">
        <f t="shared" si="1428"/>
        <v>0</v>
      </c>
      <c r="AJ303" s="106">
        <f t="shared" si="1428"/>
        <v>0</v>
      </c>
      <c r="AK303" s="106">
        <f t="shared" si="1428"/>
        <v>0</v>
      </c>
      <c r="AL303" s="106">
        <f t="shared" si="1428"/>
        <v>0</v>
      </c>
      <c r="AM303" s="106">
        <f t="shared" si="21"/>
        <v>0</v>
      </c>
      <c r="AO303" s="106">
        <f t="shared" ref="AO303:AX303" si="1429">IF(R302&gt;0,IF((R302+AC303)&lt;E$10,R302+AC303,E$10),0)</f>
        <v>0</v>
      </c>
      <c r="AP303" s="106">
        <f t="shared" si="1429"/>
        <v>0</v>
      </c>
      <c r="AQ303" s="106">
        <f t="shared" si="1429"/>
        <v>0</v>
      </c>
      <c r="AR303" s="106">
        <f t="shared" si="1429"/>
        <v>0</v>
      </c>
      <c r="AS303" s="106">
        <f t="shared" si="1429"/>
        <v>0</v>
      </c>
      <c r="AT303" s="106">
        <f t="shared" si="1429"/>
        <v>0</v>
      </c>
      <c r="AU303" s="106">
        <f t="shared" si="1429"/>
        <v>0</v>
      </c>
      <c r="AV303" s="106">
        <f t="shared" si="1429"/>
        <v>0</v>
      </c>
      <c r="AW303" s="106">
        <f t="shared" si="1429"/>
        <v>0</v>
      </c>
      <c r="AX303" s="106">
        <f t="shared" si="1429"/>
        <v>0</v>
      </c>
      <c r="AY303" s="106">
        <f t="shared" si="23"/>
        <v>0</v>
      </c>
      <c r="BA303" s="108">
        <f t="shared" si="24"/>
        <v>0</v>
      </c>
      <c r="BB303" s="106">
        <f t="shared" ref="BB303:BJ303" si="1430">IF(S302&lt;=0,0,IF($C303&lt;=SUM($BA303:BA303),0,IF(AP303+$C303-SUM($BA303:BA303)&gt;S302+AD303,S302+AD303-AP303,$C303-SUM($BA303:BA303))))</f>
        <v>0</v>
      </c>
      <c r="BC303" s="106">
        <f t="shared" si="1430"/>
        <v>0</v>
      </c>
      <c r="BD303" s="106">
        <f t="shared" si="1430"/>
        <v>0</v>
      </c>
      <c r="BE303" s="106">
        <f t="shared" si="1430"/>
        <v>0</v>
      </c>
      <c r="BF303" s="106">
        <f t="shared" si="1430"/>
        <v>0</v>
      </c>
      <c r="BG303" s="106">
        <f t="shared" si="1430"/>
        <v>0</v>
      </c>
      <c r="BH303" s="106">
        <f t="shared" si="1430"/>
        <v>0</v>
      </c>
      <c r="BI303" s="106">
        <f t="shared" si="1430"/>
        <v>0</v>
      </c>
      <c r="BJ303" s="106">
        <f t="shared" si="1430"/>
        <v>0</v>
      </c>
    </row>
    <row r="304" ht="11.25" customHeight="1">
      <c r="A304" s="102" t="str">
        <f t="shared" si="16"/>
        <v/>
      </c>
      <c r="B304" s="103" t="str">
        <f t="shared" si="17"/>
        <v>#N/A</v>
      </c>
      <c r="C304" s="104" t="str">
        <f>IF(A304="","",IF(snowball,IF(($E$5-AY304)&lt;0,0,$E$5-AY304),0)+D304)</f>
        <v/>
      </c>
      <c r="D304" s="105"/>
      <c r="E304" s="106">
        <f t="shared" ref="E304:N304" si="1431">AO304+BA304</f>
        <v>0</v>
      </c>
      <c r="F304" s="106">
        <f t="shared" si="1431"/>
        <v>0</v>
      </c>
      <c r="G304" s="106">
        <f t="shared" si="1431"/>
        <v>0</v>
      </c>
      <c r="H304" s="106">
        <f t="shared" si="1431"/>
        <v>0</v>
      </c>
      <c r="I304" s="106">
        <f t="shared" si="1431"/>
        <v>0</v>
      </c>
      <c r="J304" s="106">
        <f t="shared" si="1431"/>
        <v>0</v>
      </c>
      <c r="K304" s="106">
        <f t="shared" si="1431"/>
        <v>0</v>
      </c>
      <c r="L304" s="106">
        <f t="shared" si="1431"/>
        <v>0</v>
      </c>
      <c r="M304" s="106">
        <f t="shared" si="1431"/>
        <v>0</v>
      </c>
      <c r="N304" s="106">
        <f t="shared" si="1431"/>
        <v>0</v>
      </c>
      <c r="P304" s="107">
        <f t="shared" si="11"/>
        <v>0</v>
      </c>
      <c r="R304" s="106">
        <f t="shared" ref="R304:AA304" si="1432">IF(E$8=0,0,ROUND(R303-(E304-AC304),2))</f>
        <v>0</v>
      </c>
      <c r="S304" s="106">
        <f t="shared" si="1432"/>
        <v>0</v>
      </c>
      <c r="T304" s="106">
        <f t="shared" si="1432"/>
        <v>0</v>
      </c>
      <c r="U304" s="106">
        <f t="shared" si="1432"/>
        <v>0</v>
      </c>
      <c r="V304" s="106">
        <f t="shared" si="1432"/>
        <v>0</v>
      </c>
      <c r="W304" s="106">
        <f t="shared" si="1432"/>
        <v>0</v>
      </c>
      <c r="X304" s="106">
        <f t="shared" si="1432"/>
        <v>0</v>
      </c>
      <c r="Y304" s="106">
        <f t="shared" si="1432"/>
        <v>0</v>
      </c>
      <c r="Z304" s="106">
        <f t="shared" si="1432"/>
        <v>0</v>
      </c>
      <c r="AA304" s="106">
        <f t="shared" si="1432"/>
        <v>0</v>
      </c>
      <c r="AC304" s="106">
        <f t="shared" ref="AC304:AL304" si="1433">ROUND(R303*E$9/12,2)</f>
        <v>0</v>
      </c>
      <c r="AD304" s="106">
        <f t="shared" si="1433"/>
        <v>0</v>
      </c>
      <c r="AE304" s="106">
        <f t="shared" si="1433"/>
        <v>0</v>
      </c>
      <c r="AF304" s="106">
        <f t="shared" si="1433"/>
        <v>0</v>
      </c>
      <c r="AG304" s="106">
        <f t="shared" si="1433"/>
        <v>0</v>
      </c>
      <c r="AH304" s="106">
        <f t="shared" si="1433"/>
        <v>0</v>
      </c>
      <c r="AI304" s="106">
        <f t="shared" si="1433"/>
        <v>0</v>
      </c>
      <c r="AJ304" s="106">
        <f t="shared" si="1433"/>
        <v>0</v>
      </c>
      <c r="AK304" s="106">
        <f t="shared" si="1433"/>
        <v>0</v>
      </c>
      <c r="AL304" s="106">
        <f t="shared" si="1433"/>
        <v>0</v>
      </c>
      <c r="AM304" s="106">
        <f t="shared" si="21"/>
        <v>0</v>
      </c>
      <c r="AO304" s="106">
        <f t="shared" ref="AO304:AX304" si="1434">IF(R303&gt;0,IF((R303+AC304)&lt;E$10,R303+AC304,E$10),0)</f>
        <v>0</v>
      </c>
      <c r="AP304" s="106">
        <f t="shared" si="1434"/>
        <v>0</v>
      </c>
      <c r="AQ304" s="106">
        <f t="shared" si="1434"/>
        <v>0</v>
      </c>
      <c r="AR304" s="106">
        <f t="shared" si="1434"/>
        <v>0</v>
      </c>
      <c r="AS304" s="106">
        <f t="shared" si="1434"/>
        <v>0</v>
      </c>
      <c r="AT304" s="106">
        <f t="shared" si="1434"/>
        <v>0</v>
      </c>
      <c r="AU304" s="106">
        <f t="shared" si="1434"/>
        <v>0</v>
      </c>
      <c r="AV304" s="106">
        <f t="shared" si="1434"/>
        <v>0</v>
      </c>
      <c r="AW304" s="106">
        <f t="shared" si="1434"/>
        <v>0</v>
      </c>
      <c r="AX304" s="106">
        <f t="shared" si="1434"/>
        <v>0</v>
      </c>
      <c r="AY304" s="106">
        <f t="shared" si="23"/>
        <v>0</v>
      </c>
      <c r="BA304" s="108">
        <f t="shared" si="24"/>
        <v>0</v>
      </c>
      <c r="BB304" s="106">
        <f t="shared" ref="BB304:BJ304" si="1435">IF(S303&lt;=0,0,IF($C304&lt;=SUM($BA304:BA304),0,IF(AP304+$C304-SUM($BA304:BA304)&gt;S303+AD304,S303+AD304-AP304,$C304-SUM($BA304:BA304))))</f>
        <v>0</v>
      </c>
      <c r="BC304" s="106">
        <f t="shared" si="1435"/>
        <v>0</v>
      </c>
      <c r="BD304" s="106">
        <f t="shared" si="1435"/>
        <v>0</v>
      </c>
      <c r="BE304" s="106">
        <f t="shared" si="1435"/>
        <v>0</v>
      </c>
      <c r="BF304" s="106">
        <f t="shared" si="1435"/>
        <v>0</v>
      </c>
      <c r="BG304" s="106">
        <f t="shared" si="1435"/>
        <v>0</v>
      </c>
      <c r="BH304" s="106">
        <f t="shared" si="1435"/>
        <v>0</v>
      </c>
      <c r="BI304" s="106">
        <f t="shared" si="1435"/>
        <v>0</v>
      </c>
      <c r="BJ304" s="106">
        <f t="shared" si="1435"/>
        <v>0</v>
      </c>
    </row>
    <row r="305" ht="11.25" customHeight="1">
      <c r="A305" s="102" t="str">
        <f t="shared" si="16"/>
        <v/>
      </c>
      <c r="B305" s="103" t="str">
        <f t="shared" si="17"/>
        <v>#N/A</v>
      </c>
      <c r="C305" s="104" t="str">
        <f>IF(A305="","",IF(snowball,IF(($E$5-AY305)&lt;0,0,$E$5-AY305),0)+D305)</f>
        <v/>
      </c>
      <c r="D305" s="105"/>
      <c r="E305" s="106">
        <f t="shared" ref="E305:N305" si="1436">AO305+BA305</f>
        <v>0</v>
      </c>
      <c r="F305" s="106">
        <f t="shared" si="1436"/>
        <v>0</v>
      </c>
      <c r="G305" s="106">
        <f t="shared" si="1436"/>
        <v>0</v>
      </c>
      <c r="H305" s="106">
        <f t="shared" si="1436"/>
        <v>0</v>
      </c>
      <c r="I305" s="106">
        <f t="shared" si="1436"/>
        <v>0</v>
      </c>
      <c r="J305" s="106">
        <f t="shared" si="1436"/>
        <v>0</v>
      </c>
      <c r="K305" s="106">
        <f t="shared" si="1436"/>
        <v>0</v>
      </c>
      <c r="L305" s="106">
        <f t="shared" si="1436"/>
        <v>0</v>
      </c>
      <c r="M305" s="106">
        <f t="shared" si="1436"/>
        <v>0</v>
      </c>
      <c r="N305" s="106">
        <f t="shared" si="1436"/>
        <v>0</v>
      </c>
      <c r="P305" s="107">
        <f t="shared" si="11"/>
        <v>0</v>
      </c>
      <c r="R305" s="106">
        <f t="shared" ref="R305:AA305" si="1437">IF(E$8=0,0,ROUND(R304-(E305-AC305),2))</f>
        <v>0</v>
      </c>
      <c r="S305" s="106">
        <f t="shared" si="1437"/>
        <v>0</v>
      </c>
      <c r="T305" s="106">
        <f t="shared" si="1437"/>
        <v>0</v>
      </c>
      <c r="U305" s="106">
        <f t="shared" si="1437"/>
        <v>0</v>
      </c>
      <c r="V305" s="106">
        <f t="shared" si="1437"/>
        <v>0</v>
      </c>
      <c r="W305" s="106">
        <f t="shared" si="1437"/>
        <v>0</v>
      </c>
      <c r="X305" s="106">
        <f t="shared" si="1437"/>
        <v>0</v>
      </c>
      <c r="Y305" s="106">
        <f t="shared" si="1437"/>
        <v>0</v>
      </c>
      <c r="Z305" s="106">
        <f t="shared" si="1437"/>
        <v>0</v>
      </c>
      <c r="AA305" s="106">
        <f t="shared" si="1437"/>
        <v>0</v>
      </c>
      <c r="AC305" s="106">
        <f t="shared" ref="AC305:AL305" si="1438">ROUND(R304*E$9/12,2)</f>
        <v>0</v>
      </c>
      <c r="AD305" s="106">
        <f t="shared" si="1438"/>
        <v>0</v>
      </c>
      <c r="AE305" s="106">
        <f t="shared" si="1438"/>
        <v>0</v>
      </c>
      <c r="AF305" s="106">
        <f t="shared" si="1438"/>
        <v>0</v>
      </c>
      <c r="AG305" s="106">
        <f t="shared" si="1438"/>
        <v>0</v>
      </c>
      <c r="AH305" s="106">
        <f t="shared" si="1438"/>
        <v>0</v>
      </c>
      <c r="AI305" s="106">
        <f t="shared" si="1438"/>
        <v>0</v>
      </c>
      <c r="AJ305" s="106">
        <f t="shared" si="1438"/>
        <v>0</v>
      </c>
      <c r="AK305" s="106">
        <f t="shared" si="1438"/>
        <v>0</v>
      </c>
      <c r="AL305" s="106">
        <f t="shared" si="1438"/>
        <v>0</v>
      </c>
      <c r="AM305" s="106">
        <f t="shared" si="21"/>
        <v>0</v>
      </c>
      <c r="AO305" s="106">
        <f t="shared" ref="AO305:AX305" si="1439">IF(R304&gt;0,IF((R304+AC305)&lt;E$10,R304+AC305,E$10),0)</f>
        <v>0</v>
      </c>
      <c r="AP305" s="106">
        <f t="shared" si="1439"/>
        <v>0</v>
      </c>
      <c r="AQ305" s="106">
        <f t="shared" si="1439"/>
        <v>0</v>
      </c>
      <c r="AR305" s="106">
        <f t="shared" si="1439"/>
        <v>0</v>
      </c>
      <c r="AS305" s="106">
        <f t="shared" si="1439"/>
        <v>0</v>
      </c>
      <c r="AT305" s="106">
        <f t="shared" si="1439"/>
        <v>0</v>
      </c>
      <c r="AU305" s="106">
        <f t="shared" si="1439"/>
        <v>0</v>
      </c>
      <c r="AV305" s="106">
        <f t="shared" si="1439"/>
        <v>0</v>
      </c>
      <c r="AW305" s="106">
        <f t="shared" si="1439"/>
        <v>0</v>
      </c>
      <c r="AX305" s="106">
        <f t="shared" si="1439"/>
        <v>0</v>
      </c>
      <c r="AY305" s="106">
        <f t="shared" si="23"/>
        <v>0</v>
      </c>
      <c r="BA305" s="108">
        <f t="shared" si="24"/>
        <v>0</v>
      </c>
      <c r="BB305" s="106">
        <f t="shared" ref="BB305:BJ305" si="1440">IF(S304&lt;=0,0,IF($C305&lt;=SUM($BA305:BA305),0,IF(AP305+$C305-SUM($BA305:BA305)&gt;S304+AD305,S304+AD305-AP305,$C305-SUM($BA305:BA305))))</f>
        <v>0</v>
      </c>
      <c r="BC305" s="106">
        <f t="shared" si="1440"/>
        <v>0</v>
      </c>
      <c r="BD305" s="106">
        <f t="shared" si="1440"/>
        <v>0</v>
      </c>
      <c r="BE305" s="106">
        <f t="shared" si="1440"/>
        <v>0</v>
      </c>
      <c r="BF305" s="106">
        <f t="shared" si="1440"/>
        <v>0</v>
      </c>
      <c r="BG305" s="106">
        <f t="shared" si="1440"/>
        <v>0</v>
      </c>
      <c r="BH305" s="106">
        <f t="shared" si="1440"/>
        <v>0</v>
      </c>
      <c r="BI305" s="106">
        <f t="shared" si="1440"/>
        <v>0</v>
      </c>
      <c r="BJ305" s="106">
        <f t="shared" si="1440"/>
        <v>0</v>
      </c>
    </row>
    <row r="306" ht="11.25" customHeight="1">
      <c r="A306" s="102" t="str">
        <f t="shared" si="16"/>
        <v/>
      </c>
      <c r="B306" s="103" t="str">
        <f t="shared" si="17"/>
        <v>#N/A</v>
      </c>
      <c r="C306" s="104" t="str">
        <f>IF(A306="","",IF(snowball,IF(($E$5-AY306)&lt;0,0,$E$5-AY306),0)+D306)</f>
        <v/>
      </c>
      <c r="D306" s="105"/>
      <c r="E306" s="106">
        <f t="shared" ref="E306:N306" si="1441">AO306+BA306</f>
        <v>0</v>
      </c>
      <c r="F306" s="106">
        <f t="shared" si="1441"/>
        <v>0</v>
      </c>
      <c r="G306" s="106">
        <f t="shared" si="1441"/>
        <v>0</v>
      </c>
      <c r="H306" s="106">
        <f t="shared" si="1441"/>
        <v>0</v>
      </c>
      <c r="I306" s="106">
        <f t="shared" si="1441"/>
        <v>0</v>
      </c>
      <c r="J306" s="106">
        <f t="shared" si="1441"/>
        <v>0</v>
      </c>
      <c r="K306" s="106">
        <f t="shared" si="1441"/>
        <v>0</v>
      </c>
      <c r="L306" s="106">
        <f t="shared" si="1441"/>
        <v>0</v>
      </c>
      <c r="M306" s="106">
        <f t="shared" si="1441"/>
        <v>0</v>
      </c>
      <c r="N306" s="106">
        <f t="shared" si="1441"/>
        <v>0</v>
      </c>
      <c r="P306" s="107">
        <f t="shared" si="11"/>
        <v>0</v>
      </c>
      <c r="R306" s="106">
        <f t="shared" ref="R306:AA306" si="1442">IF(E$8=0,0,ROUND(R305-(E306-AC306),2))</f>
        <v>0</v>
      </c>
      <c r="S306" s="106">
        <f t="shared" si="1442"/>
        <v>0</v>
      </c>
      <c r="T306" s="106">
        <f t="shared" si="1442"/>
        <v>0</v>
      </c>
      <c r="U306" s="106">
        <f t="shared" si="1442"/>
        <v>0</v>
      </c>
      <c r="V306" s="106">
        <f t="shared" si="1442"/>
        <v>0</v>
      </c>
      <c r="W306" s="106">
        <f t="shared" si="1442"/>
        <v>0</v>
      </c>
      <c r="X306" s="106">
        <f t="shared" si="1442"/>
        <v>0</v>
      </c>
      <c r="Y306" s="106">
        <f t="shared" si="1442"/>
        <v>0</v>
      </c>
      <c r="Z306" s="106">
        <f t="shared" si="1442"/>
        <v>0</v>
      </c>
      <c r="AA306" s="106">
        <f t="shared" si="1442"/>
        <v>0</v>
      </c>
      <c r="AC306" s="106">
        <f t="shared" ref="AC306:AL306" si="1443">ROUND(R305*E$9/12,2)</f>
        <v>0</v>
      </c>
      <c r="AD306" s="106">
        <f t="shared" si="1443"/>
        <v>0</v>
      </c>
      <c r="AE306" s="106">
        <f t="shared" si="1443"/>
        <v>0</v>
      </c>
      <c r="AF306" s="106">
        <f t="shared" si="1443"/>
        <v>0</v>
      </c>
      <c r="AG306" s="106">
        <f t="shared" si="1443"/>
        <v>0</v>
      </c>
      <c r="AH306" s="106">
        <f t="shared" si="1443"/>
        <v>0</v>
      </c>
      <c r="AI306" s="106">
        <f t="shared" si="1443"/>
        <v>0</v>
      </c>
      <c r="AJ306" s="106">
        <f t="shared" si="1443"/>
        <v>0</v>
      </c>
      <c r="AK306" s="106">
        <f t="shared" si="1443"/>
        <v>0</v>
      </c>
      <c r="AL306" s="106">
        <f t="shared" si="1443"/>
        <v>0</v>
      </c>
      <c r="AM306" s="106">
        <f t="shared" si="21"/>
        <v>0</v>
      </c>
      <c r="AO306" s="106">
        <f t="shared" ref="AO306:AX306" si="1444">IF(R305&gt;0,IF((R305+AC306)&lt;E$10,R305+AC306,E$10),0)</f>
        <v>0</v>
      </c>
      <c r="AP306" s="106">
        <f t="shared" si="1444"/>
        <v>0</v>
      </c>
      <c r="AQ306" s="106">
        <f t="shared" si="1444"/>
        <v>0</v>
      </c>
      <c r="AR306" s="106">
        <f t="shared" si="1444"/>
        <v>0</v>
      </c>
      <c r="AS306" s="106">
        <f t="shared" si="1444"/>
        <v>0</v>
      </c>
      <c r="AT306" s="106">
        <f t="shared" si="1444"/>
        <v>0</v>
      </c>
      <c r="AU306" s="106">
        <f t="shared" si="1444"/>
        <v>0</v>
      </c>
      <c r="AV306" s="106">
        <f t="shared" si="1444"/>
        <v>0</v>
      </c>
      <c r="AW306" s="106">
        <f t="shared" si="1444"/>
        <v>0</v>
      </c>
      <c r="AX306" s="106">
        <f t="shared" si="1444"/>
        <v>0</v>
      </c>
      <c r="AY306" s="106">
        <f t="shared" si="23"/>
        <v>0</v>
      </c>
      <c r="BA306" s="108">
        <f t="shared" si="24"/>
        <v>0</v>
      </c>
      <c r="BB306" s="106">
        <f t="shared" ref="BB306:BJ306" si="1445">IF(S305&lt;=0,0,IF($C306&lt;=SUM($BA306:BA306),0,IF(AP306+$C306-SUM($BA306:BA306)&gt;S305+AD306,S305+AD306-AP306,$C306-SUM($BA306:BA306))))</f>
        <v>0</v>
      </c>
      <c r="BC306" s="106">
        <f t="shared" si="1445"/>
        <v>0</v>
      </c>
      <c r="BD306" s="106">
        <f t="shared" si="1445"/>
        <v>0</v>
      </c>
      <c r="BE306" s="106">
        <f t="shared" si="1445"/>
        <v>0</v>
      </c>
      <c r="BF306" s="106">
        <f t="shared" si="1445"/>
        <v>0</v>
      </c>
      <c r="BG306" s="106">
        <f t="shared" si="1445"/>
        <v>0</v>
      </c>
      <c r="BH306" s="106">
        <f t="shared" si="1445"/>
        <v>0</v>
      </c>
      <c r="BI306" s="106">
        <f t="shared" si="1445"/>
        <v>0</v>
      </c>
      <c r="BJ306" s="106">
        <f t="shared" si="1445"/>
        <v>0</v>
      </c>
    </row>
    <row r="307" ht="11.25" customHeight="1">
      <c r="A307" s="102" t="str">
        <f t="shared" si="16"/>
        <v/>
      </c>
      <c r="B307" s="103" t="str">
        <f t="shared" si="17"/>
        <v>#N/A</v>
      </c>
      <c r="C307" s="104" t="str">
        <f>IF(A307="","",IF(snowball,IF(($E$5-AY307)&lt;0,0,$E$5-AY307),0)+D307)</f>
        <v/>
      </c>
      <c r="D307" s="105"/>
      <c r="E307" s="106">
        <f t="shared" ref="E307:N307" si="1446">AO307+BA307</f>
        <v>0</v>
      </c>
      <c r="F307" s="106">
        <f t="shared" si="1446"/>
        <v>0</v>
      </c>
      <c r="G307" s="106">
        <f t="shared" si="1446"/>
        <v>0</v>
      </c>
      <c r="H307" s="106">
        <f t="shared" si="1446"/>
        <v>0</v>
      </c>
      <c r="I307" s="106">
        <f t="shared" si="1446"/>
        <v>0</v>
      </c>
      <c r="J307" s="106">
        <f t="shared" si="1446"/>
        <v>0</v>
      </c>
      <c r="K307" s="106">
        <f t="shared" si="1446"/>
        <v>0</v>
      </c>
      <c r="L307" s="106">
        <f t="shared" si="1446"/>
        <v>0</v>
      </c>
      <c r="M307" s="106">
        <f t="shared" si="1446"/>
        <v>0</v>
      </c>
      <c r="N307" s="106">
        <f t="shared" si="1446"/>
        <v>0</v>
      </c>
      <c r="P307" s="107">
        <f t="shared" si="11"/>
        <v>0</v>
      </c>
      <c r="R307" s="106">
        <f t="shared" ref="R307:AA307" si="1447">IF(E$8=0,0,ROUND(R306-(E307-AC307),2))</f>
        <v>0</v>
      </c>
      <c r="S307" s="106">
        <f t="shared" si="1447"/>
        <v>0</v>
      </c>
      <c r="T307" s="106">
        <f t="shared" si="1447"/>
        <v>0</v>
      </c>
      <c r="U307" s="106">
        <f t="shared" si="1447"/>
        <v>0</v>
      </c>
      <c r="V307" s="106">
        <f t="shared" si="1447"/>
        <v>0</v>
      </c>
      <c r="W307" s="106">
        <f t="shared" si="1447"/>
        <v>0</v>
      </c>
      <c r="X307" s="106">
        <f t="shared" si="1447"/>
        <v>0</v>
      </c>
      <c r="Y307" s="106">
        <f t="shared" si="1447"/>
        <v>0</v>
      </c>
      <c r="Z307" s="106">
        <f t="shared" si="1447"/>
        <v>0</v>
      </c>
      <c r="AA307" s="106">
        <f t="shared" si="1447"/>
        <v>0</v>
      </c>
      <c r="AC307" s="106">
        <f t="shared" ref="AC307:AL307" si="1448">ROUND(R306*E$9/12,2)</f>
        <v>0</v>
      </c>
      <c r="AD307" s="106">
        <f t="shared" si="1448"/>
        <v>0</v>
      </c>
      <c r="AE307" s="106">
        <f t="shared" si="1448"/>
        <v>0</v>
      </c>
      <c r="AF307" s="106">
        <f t="shared" si="1448"/>
        <v>0</v>
      </c>
      <c r="AG307" s="106">
        <f t="shared" si="1448"/>
        <v>0</v>
      </c>
      <c r="AH307" s="106">
        <f t="shared" si="1448"/>
        <v>0</v>
      </c>
      <c r="AI307" s="106">
        <f t="shared" si="1448"/>
        <v>0</v>
      </c>
      <c r="AJ307" s="106">
        <f t="shared" si="1448"/>
        <v>0</v>
      </c>
      <c r="AK307" s="106">
        <f t="shared" si="1448"/>
        <v>0</v>
      </c>
      <c r="AL307" s="106">
        <f t="shared" si="1448"/>
        <v>0</v>
      </c>
      <c r="AM307" s="106">
        <f t="shared" si="21"/>
        <v>0</v>
      </c>
      <c r="AO307" s="106">
        <f t="shared" ref="AO307:AX307" si="1449">IF(R306&gt;0,IF((R306+AC307)&lt;E$10,R306+AC307,E$10),0)</f>
        <v>0</v>
      </c>
      <c r="AP307" s="106">
        <f t="shared" si="1449"/>
        <v>0</v>
      </c>
      <c r="AQ307" s="106">
        <f t="shared" si="1449"/>
        <v>0</v>
      </c>
      <c r="AR307" s="106">
        <f t="shared" si="1449"/>
        <v>0</v>
      </c>
      <c r="AS307" s="106">
        <f t="shared" si="1449"/>
        <v>0</v>
      </c>
      <c r="AT307" s="106">
        <f t="shared" si="1449"/>
        <v>0</v>
      </c>
      <c r="AU307" s="106">
        <f t="shared" si="1449"/>
        <v>0</v>
      </c>
      <c r="AV307" s="106">
        <f t="shared" si="1449"/>
        <v>0</v>
      </c>
      <c r="AW307" s="106">
        <f t="shared" si="1449"/>
        <v>0</v>
      </c>
      <c r="AX307" s="106">
        <f t="shared" si="1449"/>
        <v>0</v>
      </c>
      <c r="AY307" s="106">
        <f t="shared" si="23"/>
        <v>0</v>
      </c>
      <c r="BA307" s="108">
        <f t="shared" si="24"/>
        <v>0</v>
      </c>
      <c r="BB307" s="106">
        <f t="shared" ref="BB307:BJ307" si="1450">IF(S306&lt;=0,0,IF($C307&lt;=SUM($BA307:BA307),0,IF(AP307+$C307-SUM($BA307:BA307)&gt;S306+AD307,S306+AD307-AP307,$C307-SUM($BA307:BA307))))</f>
        <v>0</v>
      </c>
      <c r="BC307" s="106">
        <f t="shared" si="1450"/>
        <v>0</v>
      </c>
      <c r="BD307" s="106">
        <f t="shared" si="1450"/>
        <v>0</v>
      </c>
      <c r="BE307" s="106">
        <f t="shared" si="1450"/>
        <v>0</v>
      </c>
      <c r="BF307" s="106">
        <f t="shared" si="1450"/>
        <v>0</v>
      </c>
      <c r="BG307" s="106">
        <f t="shared" si="1450"/>
        <v>0</v>
      </c>
      <c r="BH307" s="106">
        <f t="shared" si="1450"/>
        <v>0</v>
      </c>
      <c r="BI307" s="106">
        <f t="shared" si="1450"/>
        <v>0</v>
      </c>
      <c r="BJ307" s="106">
        <f t="shared" si="1450"/>
        <v>0</v>
      </c>
    </row>
    <row r="308" ht="11.25" customHeight="1">
      <c r="A308" s="102" t="str">
        <f t="shared" si="16"/>
        <v/>
      </c>
      <c r="B308" s="103" t="str">
        <f t="shared" si="17"/>
        <v>#N/A</v>
      </c>
      <c r="C308" s="104" t="str">
        <f>IF(A308="","",IF(snowball,IF(($E$5-AY308)&lt;0,0,$E$5-AY308),0)+D308)</f>
        <v/>
      </c>
      <c r="D308" s="105"/>
      <c r="E308" s="106">
        <f t="shared" ref="E308:N308" si="1451">AO308+BA308</f>
        <v>0</v>
      </c>
      <c r="F308" s="106">
        <f t="shared" si="1451"/>
        <v>0</v>
      </c>
      <c r="G308" s="106">
        <f t="shared" si="1451"/>
        <v>0</v>
      </c>
      <c r="H308" s="106">
        <f t="shared" si="1451"/>
        <v>0</v>
      </c>
      <c r="I308" s="106">
        <f t="shared" si="1451"/>
        <v>0</v>
      </c>
      <c r="J308" s="106">
        <f t="shared" si="1451"/>
        <v>0</v>
      </c>
      <c r="K308" s="106">
        <f t="shared" si="1451"/>
        <v>0</v>
      </c>
      <c r="L308" s="106">
        <f t="shared" si="1451"/>
        <v>0</v>
      </c>
      <c r="M308" s="106">
        <f t="shared" si="1451"/>
        <v>0</v>
      </c>
      <c r="N308" s="106">
        <f t="shared" si="1451"/>
        <v>0</v>
      </c>
      <c r="P308" s="107">
        <f t="shared" si="11"/>
        <v>0</v>
      </c>
      <c r="R308" s="106">
        <f t="shared" ref="R308:AA308" si="1452">IF(E$8=0,0,ROUND(R307-(E308-AC308),2))</f>
        <v>0</v>
      </c>
      <c r="S308" s="106">
        <f t="shared" si="1452"/>
        <v>0</v>
      </c>
      <c r="T308" s="106">
        <f t="shared" si="1452"/>
        <v>0</v>
      </c>
      <c r="U308" s="106">
        <f t="shared" si="1452"/>
        <v>0</v>
      </c>
      <c r="V308" s="106">
        <f t="shared" si="1452"/>
        <v>0</v>
      </c>
      <c r="W308" s="106">
        <f t="shared" si="1452"/>
        <v>0</v>
      </c>
      <c r="X308" s="106">
        <f t="shared" si="1452"/>
        <v>0</v>
      </c>
      <c r="Y308" s="106">
        <f t="shared" si="1452"/>
        <v>0</v>
      </c>
      <c r="Z308" s="106">
        <f t="shared" si="1452"/>
        <v>0</v>
      </c>
      <c r="AA308" s="106">
        <f t="shared" si="1452"/>
        <v>0</v>
      </c>
      <c r="AC308" s="106">
        <f t="shared" ref="AC308:AL308" si="1453">ROUND(R307*E$9/12,2)</f>
        <v>0</v>
      </c>
      <c r="AD308" s="106">
        <f t="shared" si="1453"/>
        <v>0</v>
      </c>
      <c r="AE308" s="106">
        <f t="shared" si="1453"/>
        <v>0</v>
      </c>
      <c r="AF308" s="106">
        <f t="shared" si="1453"/>
        <v>0</v>
      </c>
      <c r="AG308" s="106">
        <f t="shared" si="1453"/>
        <v>0</v>
      </c>
      <c r="AH308" s="106">
        <f t="shared" si="1453"/>
        <v>0</v>
      </c>
      <c r="AI308" s="106">
        <f t="shared" si="1453"/>
        <v>0</v>
      </c>
      <c r="AJ308" s="106">
        <f t="shared" si="1453"/>
        <v>0</v>
      </c>
      <c r="AK308" s="106">
        <f t="shared" si="1453"/>
        <v>0</v>
      </c>
      <c r="AL308" s="106">
        <f t="shared" si="1453"/>
        <v>0</v>
      </c>
      <c r="AM308" s="106">
        <f t="shared" si="21"/>
        <v>0</v>
      </c>
      <c r="AO308" s="106">
        <f t="shared" ref="AO308:AX308" si="1454">IF(R307&gt;0,IF((R307+AC308)&lt;E$10,R307+AC308,E$10),0)</f>
        <v>0</v>
      </c>
      <c r="AP308" s="106">
        <f t="shared" si="1454"/>
        <v>0</v>
      </c>
      <c r="AQ308" s="106">
        <f t="shared" si="1454"/>
        <v>0</v>
      </c>
      <c r="AR308" s="106">
        <f t="shared" si="1454"/>
        <v>0</v>
      </c>
      <c r="AS308" s="106">
        <f t="shared" si="1454"/>
        <v>0</v>
      </c>
      <c r="AT308" s="106">
        <f t="shared" si="1454"/>
        <v>0</v>
      </c>
      <c r="AU308" s="106">
        <f t="shared" si="1454"/>
        <v>0</v>
      </c>
      <c r="AV308" s="106">
        <f t="shared" si="1454"/>
        <v>0</v>
      </c>
      <c r="AW308" s="106">
        <f t="shared" si="1454"/>
        <v>0</v>
      </c>
      <c r="AX308" s="106">
        <f t="shared" si="1454"/>
        <v>0</v>
      </c>
      <c r="AY308" s="106">
        <f t="shared" si="23"/>
        <v>0</v>
      </c>
      <c r="BA308" s="108">
        <f t="shared" si="24"/>
        <v>0</v>
      </c>
      <c r="BB308" s="106">
        <f t="shared" ref="BB308:BJ308" si="1455">IF(S307&lt;=0,0,IF($C308&lt;=SUM($BA308:BA308),0,IF(AP308+$C308-SUM($BA308:BA308)&gt;S307+AD308,S307+AD308-AP308,$C308-SUM($BA308:BA308))))</f>
        <v>0</v>
      </c>
      <c r="BC308" s="106">
        <f t="shared" si="1455"/>
        <v>0</v>
      </c>
      <c r="BD308" s="106">
        <f t="shared" si="1455"/>
        <v>0</v>
      </c>
      <c r="BE308" s="106">
        <f t="shared" si="1455"/>
        <v>0</v>
      </c>
      <c r="BF308" s="106">
        <f t="shared" si="1455"/>
        <v>0</v>
      </c>
      <c r="BG308" s="106">
        <f t="shared" si="1455"/>
        <v>0</v>
      </c>
      <c r="BH308" s="106">
        <f t="shared" si="1455"/>
        <v>0</v>
      </c>
      <c r="BI308" s="106">
        <f t="shared" si="1455"/>
        <v>0</v>
      </c>
      <c r="BJ308" s="106">
        <f t="shared" si="1455"/>
        <v>0</v>
      </c>
    </row>
    <row r="309" ht="11.25" customHeight="1">
      <c r="A309" s="102" t="str">
        <f t="shared" si="16"/>
        <v/>
      </c>
      <c r="B309" s="103" t="str">
        <f t="shared" si="17"/>
        <v>#N/A</v>
      </c>
      <c r="C309" s="104" t="str">
        <f>IF(A309="","",IF(snowball,IF(($E$5-AY309)&lt;0,0,$E$5-AY309),0)+D309)</f>
        <v/>
      </c>
      <c r="D309" s="105"/>
      <c r="E309" s="106">
        <f t="shared" ref="E309:N309" si="1456">AO309+BA309</f>
        <v>0</v>
      </c>
      <c r="F309" s="106">
        <f t="shared" si="1456"/>
        <v>0</v>
      </c>
      <c r="G309" s="106">
        <f t="shared" si="1456"/>
        <v>0</v>
      </c>
      <c r="H309" s="106">
        <f t="shared" si="1456"/>
        <v>0</v>
      </c>
      <c r="I309" s="106">
        <f t="shared" si="1456"/>
        <v>0</v>
      </c>
      <c r="J309" s="106">
        <f t="shared" si="1456"/>
        <v>0</v>
      </c>
      <c r="K309" s="106">
        <f t="shared" si="1456"/>
        <v>0</v>
      </c>
      <c r="L309" s="106">
        <f t="shared" si="1456"/>
        <v>0</v>
      </c>
      <c r="M309" s="106">
        <f t="shared" si="1456"/>
        <v>0</v>
      </c>
      <c r="N309" s="106">
        <f t="shared" si="1456"/>
        <v>0</v>
      </c>
      <c r="P309" s="107">
        <f t="shared" si="11"/>
        <v>0</v>
      </c>
      <c r="R309" s="106">
        <f t="shared" ref="R309:AA309" si="1457">IF(E$8=0,0,ROUND(R308-(E309-AC309),2))</f>
        <v>0</v>
      </c>
      <c r="S309" s="106">
        <f t="shared" si="1457"/>
        <v>0</v>
      </c>
      <c r="T309" s="106">
        <f t="shared" si="1457"/>
        <v>0</v>
      </c>
      <c r="U309" s="106">
        <f t="shared" si="1457"/>
        <v>0</v>
      </c>
      <c r="V309" s="106">
        <f t="shared" si="1457"/>
        <v>0</v>
      </c>
      <c r="W309" s="106">
        <f t="shared" si="1457"/>
        <v>0</v>
      </c>
      <c r="X309" s="106">
        <f t="shared" si="1457"/>
        <v>0</v>
      </c>
      <c r="Y309" s="106">
        <f t="shared" si="1457"/>
        <v>0</v>
      </c>
      <c r="Z309" s="106">
        <f t="shared" si="1457"/>
        <v>0</v>
      </c>
      <c r="AA309" s="106">
        <f t="shared" si="1457"/>
        <v>0</v>
      </c>
      <c r="AC309" s="106">
        <f t="shared" ref="AC309:AL309" si="1458">ROUND(R308*E$9/12,2)</f>
        <v>0</v>
      </c>
      <c r="AD309" s="106">
        <f t="shared" si="1458"/>
        <v>0</v>
      </c>
      <c r="AE309" s="106">
        <f t="shared" si="1458"/>
        <v>0</v>
      </c>
      <c r="AF309" s="106">
        <f t="shared" si="1458"/>
        <v>0</v>
      </c>
      <c r="AG309" s="106">
        <f t="shared" si="1458"/>
        <v>0</v>
      </c>
      <c r="AH309" s="106">
        <f t="shared" si="1458"/>
        <v>0</v>
      </c>
      <c r="AI309" s="106">
        <f t="shared" si="1458"/>
        <v>0</v>
      </c>
      <c r="AJ309" s="106">
        <f t="shared" si="1458"/>
        <v>0</v>
      </c>
      <c r="AK309" s="106">
        <f t="shared" si="1458"/>
        <v>0</v>
      </c>
      <c r="AL309" s="106">
        <f t="shared" si="1458"/>
        <v>0</v>
      </c>
      <c r="AM309" s="106">
        <f t="shared" si="21"/>
        <v>0</v>
      </c>
      <c r="AO309" s="106">
        <f t="shared" ref="AO309:AX309" si="1459">IF(R308&gt;0,IF((R308+AC309)&lt;E$10,R308+AC309,E$10),0)</f>
        <v>0</v>
      </c>
      <c r="AP309" s="106">
        <f t="shared" si="1459"/>
        <v>0</v>
      </c>
      <c r="AQ309" s="106">
        <f t="shared" si="1459"/>
        <v>0</v>
      </c>
      <c r="AR309" s="106">
        <f t="shared" si="1459"/>
        <v>0</v>
      </c>
      <c r="AS309" s="106">
        <f t="shared" si="1459"/>
        <v>0</v>
      </c>
      <c r="AT309" s="106">
        <f t="shared" si="1459"/>
        <v>0</v>
      </c>
      <c r="AU309" s="106">
        <f t="shared" si="1459"/>
        <v>0</v>
      </c>
      <c r="AV309" s="106">
        <f t="shared" si="1459"/>
        <v>0</v>
      </c>
      <c r="AW309" s="106">
        <f t="shared" si="1459"/>
        <v>0</v>
      </c>
      <c r="AX309" s="106">
        <f t="shared" si="1459"/>
        <v>0</v>
      </c>
      <c r="AY309" s="106">
        <f t="shared" si="23"/>
        <v>0</v>
      </c>
      <c r="BA309" s="108">
        <f t="shared" si="24"/>
        <v>0</v>
      </c>
      <c r="BB309" s="106">
        <f t="shared" ref="BB309:BJ309" si="1460">IF(S308&lt;=0,0,IF($C309&lt;=SUM($BA309:BA309),0,IF(AP309+$C309-SUM($BA309:BA309)&gt;S308+AD309,S308+AD309-AP309,$C309-SUM($BA309:BA309))))</f>
        <v>0</v>
      </c>
      <c r="BC309" s="106">
        <f t="shared" si="1460"/>
        <v>0</v>
      </c>
      <c r="BD309" s="106">
        <f t="shared" si="1460"/>
        <v>0</v>
      </c>
      <c r="BE309" s="106">
        <f t="shared" si="1460"/>
        <v>0</v>
      </c>
      <c r="BF309" s="106">
        <f t="shared" si="1460"/>
        <v>0</v>
      </c>
      <c r="BG309" s="106">
        <f t="shared" si="1460"/>
        <v>0</v>
      </c>
      <c r="BH309" s="106">
        <f t="shared" si="1460"/>
        <v>0</v>
      </c>
      <c r="BI309" s="106">
        <f t="shared" si="1460"/>
        <v>0</v>
      </c>
      <c r="BJ309" s="106">
        <f t="shared" si="1460"/>
        <v>0</v>
      </c>
    </row>
    <row r="310" ht="11.25" customHeight="1">
      <c r="A310" s="102" t="str">
        <f t="shared" si="16"/>
        <v/>
      </c>
      <c r="B310" s="103" t="str">
        <f t="shared" si="17"/>
        <v>#N/A</v>
      </c>
      <c r="C310" s="104" t="str">
        <f>IF(A310="","",IF(snowball,IF(($E$5-AY310)&lt;0,0,$E$5-AY310),0)+D310)</f>
        <v/>
      </c>
      <c r="D310" s="105"/>
      <c r="E310" s="106">
        <f t="shared" ref="E310:N310" si="1461">AO310+BA310</f>
        <v>0</v>
      </c>
      <c r="F310" s="106">
        <f t="shared" si="1461"/>
        <v>0</v>
      </c>
      <c r="G310" s="106">
        <f t="shared" si="1461"/>
        <v>0</v>
      </c>
      <c r="H310" s="106">
        <f t="shared" si="1461"/>
        <v>0</v>
      </c>
      <c r="I310" s="106">
        <f t="shared" si="1461"/>
        <v>0</v>
      </c>
      <c r="J310" s="106">
        <f t="shared" si="1461"/>
        <v>0</v>
      </c>
      <c r="K310" s="106">
        <f t="shared" si="1461"/>
        <v>0</v>
      </c>
      <c r="L310" s="106">
        <f t="shared" si="1461"/>
        <v>0</v>
      </c>
      <c r="M310" s="106">
        <f t="shared" si="1461"/>
        <v>0</v>
      </c>
      <c r="N310" s="106">
        <f t="shared" si="1461"/>
        <v>0</v>
      </c>
      <c r="P310" s="107">
        <f t="shared" si="11"/>
        <v>0</v>
      </c>
      <c r="R310" s="106">
        <f t="shared" ref="R310:AA310" si="1462">IF(E$8=0,0,ROUND(R309-(E310-AC310),2))</f>
        <v>0</v>
      </c>
      <c r="S310" s="106">
        <f t="shared" si="1462"/>
        <v>0</v>
      </c>
      <c r="T310" s="106">
        <f t="shared" si="1462"/>
        <v>0</v>
      </c>
      <c r="U310" s="106">
        <f t="shared" si="1462"/>
        <v>0</v>
      </c>
      <c r="V310" s="106">
        <f t="shared" si="1462"/>
        <v>0</v>
      </c>
      <c r="W310" s="106">
        <f t="shared" si="1462"/>
        <v>0</v>
      </c>
      <c r="X310" s="106">
        <f t="shared" si="1462"/>
        <v>0</v>
      </c>
      <c r="Y310" s="106">
        <f t="shared" si="1462"/>
        <v>0</v>
      </c>
      <c r="Z310" s="106">
        <f t="shared" si="1462"/>
        <v>0</v>
      </c>
      <c r="AA310" s="106">
        <f t="shared" si="1462"/>
        <v>0</v>
      </c>
      <c r="AC310" s="106">
        <f t="shared" ref="AC310:AL310" si="1463">ROUND(R309*E$9/12,2)</f>
        <v>0</v>
      </c>
      <c r="AD310" s="106">
        <f t="shared" si="1463"/>
        <v>0</v>
      </c>
      <c r="AE310" s="106">
        <f t="shared" si="1463"/>
        <v>0</v>
      </c>
      <c r="AF310" s="106">
        <f t="shared" si="1463"/>
        <v>0</v>
      </c>
      <c r="AG310" s="106">
        <f t="shared" si="1463"/>
        <v>0</v>
      </c>
      <c r="AH310" s="106">
        <f t="shared" si="1463"/>
        <v>0</v>
      </c>
      <c r="AI310" s="106">
        <f t="shared" si="1463"/>
        <v>0</v>
      </c>
      <c r="AJ310" s="106">
        <f t="shared" si="1463"/>
        <v>0</v>
      </c>
      <c r="AK310" s="106">
        <f t="shared" si="1463"/>
        <v>0</v>
      </c>
      <c r="AL310" s="106">
        <f t="shared" si="1463"/>
        <v>0</v>
      </c>
      <c r="AM310" s="106">
        <f t="shared" si="21"/>
        <v>0</v>
      </c>
      <c r="AO310" s="106">
        <f t="shared" ref="AO310:AX310" si="1464">IF(R309&gt;0,IF((R309+AC310)&lt;E$10,R309+AC310,E$10),0)</f>
        <v>0</v>
      </c>
      <c r="AP310" s="106">
        <f t="shared" si="1464"/>
        <v>0</v>
      </c>
      <c r="AQ310" s="106">
        <f t="shared" si="1464"/>
        <v>0</v>
      </c>
      <c r="AR310" s="106">
        <f t="shared" si="1464"/>
        <v>0</v>
      </c>
      <c r="AS310" s="106">
        <f t="shared" si="1464"/>
        <v>0</v>
      </c>
      <c r="AT310" s="106">
        <f t="shared" si="1464"/>
        <v>0</v>
      </c>
      <c r="AU310" s="106">
        <f t="shared" si="1464"/>
        <v>0</v>
      </c>
      <c r="AV310" s="106">
        <f t="shared" si="1464"/>
        <v>0</v>
      </c>
      <c r="AW310" s="106">
        <f t="shared" si="1464"/>
        <v>0</v>
      </c>
      <c r="AX310" s="106">
        <f t="shared" si="1464"/>
        <v>0</v>
      </c>
      <c r="AY310" s="106">
        <f t="shared" si="23"/>
        <v>0</v>
      </c>
      <c r="BA310" s="108">
        <f t="shared" si="24"/>
        <v>0</v>
      </c>
      <c r="BB310" s="106">
        <f t="shared" ref="BB310:BJ310" si="1465">IF(S309&lt;=0,0,IF($C310&lt;=SUM($BA310:BA310),0,IF(AP310+$C310-SUM($BA310:BA310)&gt;S309+AD310,S309+AD310-AP310,$C310-SUM($BA310:BA310))))</f>
        <v>0</v>
      </c>
      <c r="BC310" s="106">
        <f t="shared" si="1465"/>
        <v>0</v>
      </c>
      <c r="BD310" s="106">
        <f t="shared" si="1465"/>
        <v>0</v>
      </c>
      <c r="BE310" s="106">
        <f t="shared" si="1465"/>
        <v>0</v>
      </c>
      <c r="BF310" s="106">
        <f t="shared" si="1465"/>
        <v>0</v>
      </c>
      <c r="BG310" s="106">
        <f t="shared" si="1465"/>
        <v>0</v>
      </c>
      <c r="BH310" s="106">
        <f t="shared" si="1465"/>
        <v>0</v>
      </c>
      <c r="BI310" s="106">
        <f t="shared" si="1465"/>
        <v>0</v>
      </c>
      <c r="BJ310" s="106">
        <f t="shared" si="1465"/>
        <v>0</v>
      </c>
    </row>
    <row r="311" ht="11.25" customHeight="1">
      <c r="A311" s="102" t="str">
        <f t="shared" si="16"/>
        <v/>
      </c>
      <c r="B311" s="103" t="str">
        <f t="shared" si="17"/>
        <v>#N/A</v>
      </c>
      <c r="C311" s="104" t="str">
        <f>IF(A311="","",IF(snowball,IF(($E$5-AY311)&lt;0,0,$E$5-AY311),0)+D311)</f>
        <v/>
      </c>
      <c r="D311" s="105"/>
      <c r="E311" s="106">
        <f t="shared" ref="E311:N311" si="1466">AO311+BA311</f>
        <v>0</v>
      </c>
      <c r="F311" s="106">
        <f t="shared" si="1466"/>
        <v>0</v>
      </c>
      <c r="G311" s="106">
        <f t="shared" si="1466"/>
        <v>0</v>
      </c>
      <c r="H311" s="106">
        <f t="shared" si="1466"/>
        <v>0</v>
      </c>
      <c r="I311" s="106">
        <f t="shared" si="1466"/>
        <v>0</v>
      </c>
      <c r="J311" s="106">
        <f t="shared" si="1466"/>
        <v>0</v>
      </c>
      <c r="K311" s="106">
        <f t="shared" si="1466"/>
        <v>0</v>
      </c>
      <c r="L311" s="106">
        <f t="shared" si="1466"/>
        <v>0</v>
      </c>
      <c r="M311" s="106">
        <f t="shared" si="1466"/>
        <v>0</v>
      </c>
      <c r="N311" s="106">
        <f t="shared" si="1466"/>
        <v>0</v>
      </c>
      <c r="P311" s="107">
        <f t="shared" si="11"/>
        <v>0</v>
      </c>
      <c r="R311" s="106">
        <f t="shared" ref="R311:AA311" si="1467">IF(E$8=0,0,ROUND(R310-(E311-AC311),2))</f>
        <v>0</v>
      </c>
      <c r="S311" s="106">
        <f t="shared" si="1467"/>
        <v>0</v>
      </c>
      <c r="T311" s="106">
        <f t="shared" si="1467"/>
        <v>0</v>
      </c>
      <c r="U311" s="106">
        <f t="shared" si="1467"/>
        <v>0</v>
      </c>
      <c r="V311" s="106">
        <f t="shared" si="1467"/>
        <v>0</v>
      </c>
      <c r="W311" s="106">
        <f t="shared" si="1467"/>
        <v>0</v>
      </c>
      <c r="X311" s="106">
        <f t="shared" si="1467"/>
        <v>0</v>
      </c>
      <c r="Y311" s="106">
        <f t="shared" si="1467"/>
        <v>0</v>
      </c>
      <c r="Z311" s="106">
        <f t="shared" si="1467"/>
        <v>0</v>
      </c>
      <c r="AA311" s="106">
        <f t="shared" si="1467"/>
        <v>0</v>
      </c>
      <c r="AC311" s="106">
        <f t="shared" ref="AC311:AL311" si="1468">ROUND(R310*E$9/12,2)</f>
        <v>0</v>
      </c>
      <c r="AD311" s="106">
        <f t="shared" si="1468"/>
        <v>0</v>
      </c>
      <c r="AE311" s="106">
        <f t="shared" si="1468"/>
        <v>0</v>
      </c>
      <c r="AF311" s="106">
        <f t="shared" si="1468"/>
        <v>0</v>
      </c>
      <c r="AG311" s="106">
        <f t="shared" si="1468"/>
        <v>0</v>
      </c>
      <c r="AH311" s="106">
        <f t="shared" si="1468"/>
        <v>0</v>
      </c>
      <c r="AI311" s="106">
        <f t="shared" si="1468"/>
        <v>0</v>
      </c>
      <c r="AJ311" s="106">
        <f t="shared" si="1468"/>
        <v>0</v>
      </c>
      <c r="AK311" s="106">
        <f t="shared" si="1468"/>
        <v>0</v>
      </c>
      <c r="AL311" s="106">
        <f t="shared" si="1468"/>
        <v>0</v>
      </c>
      <c r="AM311" s="106">
        <f t="shared" si="21"/>
        <v>0</v>
      </c>
      <c r="AO311" s="106">
        <f t="shared" ref="AO311:AX311" si="1469">IF(R310&gt;0,IF((R310+AC311)&lt;E$10,R310+AC311,E$10),0)</f>
        <v>0</v>
      </c>
      <c r="AP311" s="106">
        <f t="shared" si="1469"/>
        <v>0</v>
      </c>
      <c r="AQ311" s="106">
        <f t="shared" si="1469"/>
        <v>0</v>
      </c>
      <c r="AR311" s="106">
        <f t="shared" si="1469"/>
        <v>0</v>
      </c>
      <c r="AS311" s="106">
        <f t="shared" si="1469"/>
        <v>0</v>
      </c>
      <c r="AT311" s="106">
        <f t="shared" si="1469"/>
        <v>0</v>
      </c>
      <c r="AU311" s="106">
        <f t="shared" si="1469"/>
        <v>0</v>
      </c>
      <c r="AV311" s="106">
        <f t="shared" si="1469"/>
        <v>0</v>
      </c>
      <c r="AW311" s="106">
        <f t="shared" si="1469"/>
        <v>0</v>
      </c>
      <c r="AX311" s="106">
        <f t="shared" si="1469"/>
        <v>0</v>
      </c>
      <c r="AY311" s="106">
        <f t="shared" si="23"/>
        <v>0</v>
      </c>
      <c r="BA311" s="108">
        <f t="shared" si="24"/>
        <v>0</v>
      </c>
      <c r="BB311" s="106">
        <f t="shared" ref="BB311:BJ311" si="1470">IF(S310&lt;=0,0,IF($C311&lt;=SUM($BA311:BA311),0,IF(AP311+$C311-SUM($BA311:BA311)&gt;S310+AD311,S310+AD311-AP311,$C311-SUM($BA311:BA311))))</f>
        <v>0</v>
      </c>
      <c r="BC311" s="106">
        <f t="shared" si="1470"/>
        <v>0</v>
      </c>
      <c r="BD311" s="106">
        <f t="shared" si="1470"/>
        <v>0</v>
      </c>
      <c r="BE311" s="106">
        <f t="shared" si="1470"/>
        <v>0</v>
      </c>
      <c r="BF311" s="106">
        <f t="shared" si="1470"/>
        <v>0</v>
      </c>
      <c r="BG311" s="106">
        <f t="shared" si="1470"/>
        <v>0</v>
      </c>
      <c r="BH311" s="106">
        <f t="shared" si="1470"/>
        <v>0</v>
      </c>
      <c r="BI311" s="106">
        <f t="shared" si="1470"/>
        <v>0</v>
      </c>
      <c r="BJ311" s="106">
        <f t="shared" si="1470"/>
        <v>0</v>
      </c>
    </row>
    <row r="312" ht="11.25" customHeight="1">
      <c r="A312" s="102" t="str">
        <f t="shared" si="16"/>
        <v/>
      </c>
      <c r="B312" s="103" t="str">
        <f t="shared" si="17"/>
        <v>#N/A</v>
      </c>
      <c r="C312" s="104" t="str">
        <f>IF(A312="","",IF(snowball,IF(($E$5-AY312)&lt;0,0,$E$5-AY312),0)+D312)</f>
        <v/>
      </c>
      <c r="D312" s="105"/>
      <c r="E312" s="106">
        <f t="shared" ref="E312:N312" si="1471">AO312+BA312</f>
        <v>0</v>
      </c>
      <c r="F312" s="106">
        <f t="shared" si="1471"/>
        <v>0</v>
      </c>
      <c r="G312" s="106">
        <f t="shared" si="1471"/>
        <v>0</v>
      </c>
      <c r="H312" s="106">
        <f t="shared" si="1471"/>
        <v>0</v>
      </c>
      <c r="I312" s="106">
        <f t="shared" si="1471"/>
        <v>0</v>
      </c>
      <c r="J312" s="106">
        <f t="shared" si="1471"/>
        <v>0</v>
      </c>
      <c r="K312" s="106">
        <f t="shared" si="1471"/>
        <v>0</v>
      </c>
      <c r="L312" s="106">
        <f t="shared" si="1471"/>
        <v>0</v>
      </c>
      <c r="M312" s="106">
        <f t="shared" si="1471"/>
        <v>0</v>
      </c>
      <c r="N312" s="106">
        <f t="shared" si="1471"/>
        <v>0</v>
      </c>
      <c r="P312" s="107">
        <f t="shared" si="11"/>
        <v>0</v>
      </c>
      <c r="R312" s="106">
        <f t="shared" ref="R312:AA312" si="1472">IF(E$8=0,0,ROUND(R311-(E312-AC312),2))</f>
        <v>0</v>
      </c>
      <c r="S312" s="106">
        <f t="shared" si="1472"/>
        <v>0</v>
      </c>
      <c r="T312" s="106">
        <f t="shared" si="1472"/>
        <v>0</v>
      </c>
      <c r="U312" s="106">
        <f t="shared" si="1472"/>
        <v>0</v>
      </c>
      <c r="V312" s="106">
        <f t="shared" si="1472"/>
        <v>0</v>
      </c>
      <c r="W312" s="106">
        <f t="shared" si="1472"/>
        <v>0</v>
      </c>
      <c r="X312" s="106">
        <f t="shared" si="1472"/>
        <v>0</v>
      </c>
      <c r="Y312" s="106">
        <f t="shared" si="1472"/>
        <v>0</v>
      </c>
      <c r="Z312" s="106">
        <f t="shared" si="1472"/>
        <v>0</v>
      </c>
      <c r="AA312" s="106">
        <f t="shared" si="1472"/>
        <v>0</v>
      </c>
      <c r="AC312" s="106">
        <f t="shared" ref="AC312:AL312" si="1473">ROUND(R311*E$9/12,2)</f>
        <v>0</v>
      </c>
      <c r="AD312" s="106">
        <f t="shared" si="1473"/>
        <v>0</v>
      </c>
      <c r="AE312" s="106">
        <f t="shared" si="1473"/>
        <v>0</v>
      </c>
      <c r="AF312" s="106">
        <f t="shared" si="1473"/>
        <v>0</v>
      </c>
      <c r="AG312" s="106">
        <f t="shared" si="1473"/>
        <v>0</v>
      </c>
      <c r="AH312" s="106">
        <f t="shared" si="1473"/>
        <v>0</v>
      </c>
      <c r="AI312" s="106">
        <f t="shared" si="1473"/>
        <v>0</v>
      </c>
      <c r="AJ312" s="106">
        <f t="shared" si="1473"/>
        <v>0</v>
      </c>
      <c r="AK312" s="106">
        <f t="shared" si="1473"/>
        <v>0</v>
      </c>
      <c r="AL312" s="106">
        <f t="shared" si="1473"/>
        <v>0</v>
      </c>
      <c r="AM312" s="106">
        <f t="shared" si="21"/>
        <v>0</v>
      </c>
      <c r="AO312" s="106">
        <f t="shared" ref="AO312:AX312" si="1474">IF(R311&gt;0,IF((R311+AC312)&lt;E$10,R311+AC312,E$10),0)</f>
        <v>0</v>
      </c>
      <c r="AP312" s="106">
        <f t="shared" si="1474"/>
        <v>0</v>
      </c>
      <c r="AQ312" s="106">
        <f t="shared" si="1474"/>
        <v>0</v>
      </c>
      <c r="AR312" s="106">
        <f t="shared" si="1474"/>
        <v>0</v>
      </c>
      <c r="AS312" s="106">
        <f t="shared" si="1474"/>
        <v>0</v>
      </c>
      <c r="AT312" s="106">
        <f t="shared" si="1474"/>
        <v>0</v>
      </c>
      <c r="AU312" s="106">
        <f t="shared" si="1474"/>
        <v>0</v>
      </c>
      <c r="AV312" s="106">
        <f t="shared" si="1474"/>
        <v>0</v>
      </c>
      <c r="AW312" s="106">
        <f t="shared" si="1474"/>
        <v>0</v>
      </c>
      <c r="AX312" s="106">
        <f t="shared" si="1474"/>
        <v>0</v>
      </c>
      <c r="AY312" s="106">
        <f t="shared" si="23"/>
        <v>0</v>
      </c>
      <c r="BA312" s="108">
        <f t="shared" si="24"/>
        <v>0</v>
      </c>
      <c r="BB312" s="106">
        <f t="shared" ref="BB312:BJ312" si="1475">IF(S311&lt;=0,0,IF($C312&lt;=SUM($BA312:BA312),0,IF(AP312+$C312-SUM($BA312:BA312)&gt;S311+AD312,S311+AD312-AP312,$C312-SUM($BA312:BA312))))</f>
        <v>0</v>
      </c>
      <c r="BC312" s="106">
        <f t="shared" si="1475"/>
        <v>0</v>
      </c>
      <c r="BD312" s="106">
        <f t="shared" si="1475"/>
        <v>0</v>
      </c>
      <c r="BE312" s="106">
        <f t="shared" si="1475"/>
        <v>0</v>
      </c>
      <c r="BF312" s="106">
        <f t="shared" si="1475"/>
        <v>0</v>
      </c>
      <c r="BG312" s="106">
        <f t="shared" si="1475"/>
        <v>0</v>
      </c>
      <c r="BH312" s="106">
        <f t="shared" si="1475"/>
        <v>0</v>
      </c>
      <c r="BI312" s="106">
        <f t="shared" si="1475"/>
        <v>0</v>
      </c>
      <c r="BJ312" s="106">
        <f t="shared" si="1475"/>
        <v>0</v>
      </c>
    </row>
    <row r="313" ht="11.25" customHeight="1">
      <c r="A313" s="102" t="str">
        <f t="shared" si="16"/>
        <v/>
      </c>
      <c r="B313" s="103" t="str">
        <f t="shared" si="17"/>
        <v>#N/A</v>
      </c>
      <c r="C313" s="104" t="str">
        <f>IF(A313="","",IF(snowball,IF(($E$5-AY313)&lt;0,0,$E$5-AY313),0)+D313)</f>
        <v/>
      </c>
      <c r="D313" s="105"/>
      <c r="E313" s="106">
        <f t="shared" ref="E313:N313" si="1476">AO313+BA313</f>
        <v>0</v>
      </c>
      <c r="F313" s="106">
        <f t="shared" si="1476"/>
        <v>0</v>
      </c>
      <c r="G313" s="106">
        <f t="shared" si="1476"/>
        <v>0</v>
      </c>
      <c r="H313" s="106">
        <f t="shared" si="1476"/>
        <v>0</v>
      </c>
      <c r="I313" s="106">
        <f t="shared" si="1476"/>
        <v>0</v>
      </c>
      <c r="J313" s="106">
        <f t="shared" si="1476"/>
        <v>0</v>
      </c>
      <c r="K313" s="106">
        <f t="shared" si="1476"/>
        <v>0</v>
      </c>
      <c r="L313" s="106">
        <f t="shared" si="1476"/>
        <v>0</v>
      </c>
      <c r="M313" s="106">
        <f t="shared" si="1476"/>
        <v>0</v>
      </c>
      <c r="N313" s="106">
        <f t="shared" si="1476"/>
        <v>0</v>
      </c>
      <c r="P313" s="107">
        <f t="shared" si="11"/>
        <v>0</v>
      </c>
      <c r="R313" s="106">
        <f t="shared" ref="R313:AA313" si="1477">IF(E$8=0,0,ROUND(R312-(E313-AC313),2))</f>
        <v>0</v>
      </c>
      <c r="S313" s="106">
        <f t="shared" si="1477"/>
        <v>0</v>
      </c>
      <c r="T313" s="106">
        <f t="shared" si="1477"/>
        <v>0</v>
      </c>
      <c r="U313" s="106">
        <f t="shared" si="1477"/>
        <v>0</v>
      </c>
      <c r="V313" s="106">
        <f t="shared" si="1477"/>
        <v>0</v>
      </c>
      <c r="W313" s="106">
        <f t="shared" si="1477"/>
        <v>0</v>
      </c>
      <c r="X313" s="106">
        <f t="shared" si="1477"/>
        <v>0</v>
      </c>
      <c r="Y313" s="106">
        <f t="shared" si="1477"/>
        <v>0</v>
      </c>
      <c r="Z313" s="106">
        <f t="shared" si="1477"/>
        <v>0</v>
      </c>
      <c r="AA313" s="106">
        <f t="shared" si="1477"/>
        <v>0</v>
      </c>
      <c r="AC313" s="106">
        <f t="shared" ref="AC313:AL313" si="1478">ROUND(R312*E$9/12,2)</f>
        <v>0</v>
      </c>
      <c r="AD313" s="106">
        <f t="shared" si="1478"/>
        <v>0</v>
      </c>
      <c r="AE313" s="106">
        <f t="shared" si="1478"/>
        <v>0</v>
      </c>
      <c r="AF313" s="106">
        <f t="shared" si="1478"/>
        <v>0</v>
      </c>
      <c r="AG313" s="106">
        <f t="shared" si="1478"/>
        <v>0</v>
      </c>
      <c r="AH313" s="106">
        <f t="shared" si="1478"/>
        <v>0</v>
      </c>
      <c r="AI313" s="106">
        <f t="shared" si="1478"/>
        <v>0</v>
      </c>
      <c r="AJ313" s="106">
        <f t="shared" si="1478"/>
        <v>0</v>
      </c>
      <c r="AK313" s="106">
        <f t="shared" si="1478"/>
        <v>0</v>
      </c>
      <c r="AL313" s="106">
        <f t="shared" si="1478"/>
        <v>0</v>
      </c>
      <c r="AM313" s="106">
        <f t="shared" si="21"/>
        <v>0</v>
      </c>
      <c r="AO313" s="106">
        <f t="shared" ref="AO313:AX313" si="1479">IF(R312&gt;0,IF((R312+AC313)&lt;E$10,R312+AC313,E$10),0)</f>
        <v>0</v>
      </c>
      <c r="AP313" s="106">
        <f t="shared" si="1479"/>
        <v>0</v>
      </c>
      <c r="AQ313" s="106">
        <f t="shared" si="1479"/>
        <v>0</v>
      </c>
      <c r="AR313" s="106">
        <f t="shared" si="1479"/>
        <v>0</v>
      </c>
      <c r="AS313" s="106">
        <f t="shared" si="1479"/>
        <v>0</v>
      </c>
      <c r="AT313" s="106">
        <f t="shared" si="1479"/>
        <v>0</v>
      </c>
      <c r="AU313" s="106">
        <f t="shared" si="1479"/>
        <v>0</v>
      </c>
      <c r="AV313" s="106">
        <f t="shared" si="1479"/>
        <v>0</v>
      </c>
      <c r="AW313" s="106">
        <f t="shared" si="1479"/>
        <v>0</v>
      </c>
      <c r="AX313" s="106">
        <f t="shared" si="1479"/>
        <v>0</v>
      </c>
      <c r="AY313" s="106">
        <f t="shared" si="23"/>
        <v>0</v>
      </c>
      <c r="BA313" s="108">
        <f t="shared" si="24"/>
        <v>0</v>
      </c>
      <c r="BB313" s="106">
        <f t="shared" ref="BB313:BJ313" si="1480">IF(S312&lt;=0,0,IF($C313&lt;=SUM($BA313:BA313),0,IF(AP313+$C313-SUM($BA313:BA313)&gt;S312+AD313,S312+AD313-AP313,$C313-SUM($BA313:BA313))))</f>
        <v>0</v>
      </c>
      <c r="BC313" s="106">
        <f t="shared" si="1480"/>
        <v>0</v>
      </c>
      <c r="BD313" s="106">
        <f t="shared" si="1480"/>
        <v>0</v>
      </c>
      <c r="BE313" s="106">
        <f t="shared" si="1480"/>
        <v>0</v>
      </c>
      <c r="BF313" s="106">
        <f t="shared" si="1480"/>
        <v>0</v>
      </c>
      <c r="BG313" s="106">
        <f t="shared" si="1480"/>
        <v>0</v>
      </c>
      <c r="BH313" s="106">
        <f t="shared" si="1480"/>
        <v>0</v>
      </c>
      <c r="BI313" s="106">
        <f t="shared" si="1480"/>
        <v>0</v>
      </c>
      <c r="BJ313" s="106">
        <f t="shared" si="1480"/>
        <v>0</v>
      </c>
    </row>
    <row r="314" ht="11.25" customHeight="1">
      <c r="A314" s="102" t="str">
        <f t="shared" si="16"/>
        <v/>
      </c>
      <c r="B314" s="103" t="str">
        <f t="shared" si="17"/>
        <v>#N/A</v>
      </c>
      <c r="C314" s="104" t="str">
        <f>IF(A314="","",IF(snowball,IF(($E$5-AY314)&lt;0,0,$E$5-AY314),0)+D314)</f>
        <v/>
      </c>
      <c r="D314" s="105"/>
      <c r="E314" s="106">
        <f t="shared" ref="E314:N314" si="1481">AO314+BA314</f>
        <v>0</v>
      </c>
      <c r="F314" s="106">
        <f t="shared" si="1481"/>
        <v>0</v>
      </c>
      <c r="G314" s="106">
        <f t="shared" si="1481"/>
        <v>0</v>
      </c>
      <c r="H314" s="106">
        <f t="shared" si="1481"/>
        <v>0</v>
      </c>
      <c r="I314" s="106">
        <f t="shared" si="1481"/>
        <v>0</v>
      </c>
      <c r="J314" s="106">
        <f t="shared" si="1481"/>
        <v>0</v>
      </c>
      <c r="K314" s="106">
        <f t="shared" si="1481"/>
        <v>0</v>
      </c>
      <c r="L314" s="106">
        <f t="shared" si="1481"/>
        <v>0</v>
      </c>
      <c r="M314" s="106">
        <f t="shared" si="1481"/>
        <v>0</v>
      </c>
      <c r="N314" s="106">
        <f t="shared" si="1481"/>
        <v>0</v>
      </c>
      <c r="P314" s="107">
        <f t="shared" si="11"/>
        <v>0</v>
      </c>
      <c r="R314" s="106">
        <f t="shared" ref="R314:AA314" si="1482">IF(E$8=0,0,ROUND(R313-(E314-AC314),2))</f>
        <v>0</v>
      </c>
      <c r="S314" s="106">
        <f t="shared" si="1482"/>
        <v>0</v>
      </c>
      <c r="T314" s="106">
        <f t="shared" si="1482"/>
        <v>0</v>
      </c>
      <c r="U314" s="106">
        <f t="shared" si="1482"/>
        <v>0</v>
      </c>
      <c r="V314" s="106">
        <f t="shared" si="1482"/>
        <v>0</v>
      </c>
      <c r="W314" s="106">
        <f t="shared" si="1482"/>
        <v>0</v>
      </c>
      <c r="X314" s="106">
        <f t="shared" si="1482"/>
        <v>0</v>
      </c>
      <c r="Y314" s="106">
        <f t="shared" si="1482"/>
        <v>0</v>
      </c>
      <c r="Z314" s="106">
        <f t="shared" si="1482"/>
        <v>0</v>
      </c>
      <c r="AA314" s="106">
        <f t="shared" si="1482"/>
        <v>0</v>
      </c>
      <c r="AC314" s="106">
        <f t="shared" ref="AC314:AL314" si="1483">ROUND(R313*E$9/12,2)</f>
        <v>0</v>
      </c>
      <c r="AD314" s="106">
        <f t="shared" si="1483"/>
        <v>0</v>
      </c>
      <c r="AE314" s="106">
        <f t="shared" si="1483"/>
        <v>0</v>
      </c>
      <c r="AF314" s="106">
        <f t="shared" si="1483"/>
        <v>0</v>
      </c>
      <c r="AG314" s="106">
        <f t="shared" si="1483"/>
        <v>0</v>
      </c>
      <c r="AH314" s="106">
        <f t="shared" si="1483"/>
        <v>0</v>
      </c>
      <c r="AI314" s="106">
        <f t="shared" si="1483"/>
        <v>0</v>
      </c>
      <c r="AJ314" s="106">
        <f t="shared" si="1483"/>
        <v>0</v>
      </c>
      <c r="AK314" s="106">
        <f t="shared" si="1483"/>
        <v>0</v>
      </c>
      <c r="AL314" s="106">
        <f t="shared" si="1483"/>
        <v>0</v>
      </c>
      <c r="AM314" s="106">
        <f t="shared" si="21"/>
        <v>0</v>
      </c>
      <c r="AO314" s="106">
        <f t="shared" ref="AO314:AX314" si="1484">IF(R313&gt;0,IF((R313+AC314)&lt;E$10,R313+AC314,E$10),0)</f>
        <v>0</v>
      </c>
      <c r="AP314" s="106">
        <f t="shared" si="1484"/>
        <v>0</v>
      </c>
      <c r="AQ314" s="106">
        <f t="shared" si="1484"/>
        <v>0</v>
      </c>
      <c r="AR314" s="106">
        <f t="shared" si="1484"/>
        <v>0</v>
      </c>
      <c r="AS314" s="106">
        <f t="shared" si="1484"/>
        <v>0</v>
      </c>
      <c r="AT314" s="106">
        <f t="shared" si="1484"/>
        <v>0</v>
      </c>
      <c r="AU314" s="106">
        <f t="shared" si="1484"/>
        <v>0</v>
      </c>
      <c r="AV314" s="106">
        <f t="shared" si="1484"/>
        <v>0</v>
      </c>
      <c r="AW314" s="106">
        <f t="shared" si="1484"/>
        <v>0</v>
      </c>
      <c r="AX314" s="106">
        <f t="shared" si="1484"/>
        <v>0</v>
      </c>
      <c r="AY314" s="106">
        <f t="shared" si="23"/>
        <v>0</v>
      </c>
      <c r="BA314" s="108">
        <f t="shared" si="24"/>
        <v>0</v>
      </c>
      <c r="BB314" s="106">
        <f t="shared" ref="BB314:BJ314" si="1485">IF(S313&lt;=0,0,IF($C314&lt;=SUM($BA314:BA314),0,IF(AP314+$C314-SUM($BA314:BA314)&gt;S313+AD314,S313+AD314-AP314,$C314-SUM($BA314:BA314))))</f>
        <v>0</v>
      </c>
      <c r="BC314" s="106">
        <f t="shared" si="1485"/>
        <v>0</v>
      </c>
      <c r="BD314" s="106">
        <f t="shared" si="1485"/>
        <v>0</v>
      </c>
      <c r="BE314" s="106">
        <f t="shared" si="1485"/>
        <v>0</v>
      </c>
      <c r="BF314" s="106">
        <f t="shared" si="1485"/>
        <v>0</v>
      </c>
      <c r="BG314" s="106">
        <f t="shared" si="1485"/>
        <v>0</v>
      </c>
      <c r="BH314" s="106">
        <f t="shared" si="1485"/>
        <v>0</v>
      </c>
      <c r="BI314" s="106">
        <f t="shared" si="1485"/>
        <v>0</v>
      </c>
      <c r="BJ314" s="106">
        <f t="shared" si="1485"/>
        <v>0</v>
      </c>
    </row>
    <row r="315" ht="11.25" customHeight="1">
      <c r="A315" s="102" t="str">
        <f t="shared" si="16"/>
        <v/>
      </c>
      <c r="B315" s="103" t="str">
        <f t="shared" si="17"/>
        <v>#N/A</v>
      </c>
      <c r="C315" s="104" t="str">
        <f>IF(A315="","",IF(snowball,IF(($E$5-AY315)&lt;0,0,$E$5-AY315),0)+D315)</f>
        <v/>
      </c>
      <c r="D315" s="105"/>
      <c r="E315" s="106">
        <f t="shared" ref="E315:N315" si="1486">AO315+BA315</f>
        <v>0</v>
      </c>
      <c r="F315" s="106">
        <f t="shared" si="1486"/>
        <v>0</v>
      </c>
      <c r="G315" s="106">
        <f t="shared" si="1486"/>
        <v>0</v>
      </c>
      <c r="H315" s="106">
        <f t="shared" si="1486"/>
        <v>0</v>
      </c>
      <c r="I315" s="106">
        <f t="shared" si="1486"/>
        <v>0</v>
      </c>
      <c r="J315" s="106">
        <f t="shared" si="1486"/>
        <v>0</v>
      </c>
      <c r="K315" s="106">
        <f t="shared" si="1486"/>
        <v>0</v>
      </c>
      <c r="L315" s="106">
        <f t="shared" si="1486"/>
        <v>0</v>
      </c>
      <c r="M315" s="106">
        <f t="shared" si="1486"/>
        <v>0</v>
      </c>
      <c r="N315" s="106">
        <f t="shared" si="1486"/>
        <v>0</v>
      </c>
      <c r="P315" s="107">
        <f t="shared" si="11"/>
        <v>0</v>
      </c>
      <c r="R315" s="106">
        <f t="shared" ref="R315:AA315" si="1487">IF(E$8=0,0,ROUND(R314-(E315-AC315),2))</f>
        <v>0</v>
      </c>
      <c r="S315" s="106">
        <f t="shared" si="1487"/>
        <v>0</v>
      </c>
      <c r="T315" s="106">
        <f t="shared" si="1487"/>
        <v>0</v>
      </c>
      <c r="U315" s="106">
        <f t="shared" si="1487"/>
        <v>0</v>
      </c>
      <c r="V315" s="106">
        <f t="shared" si="1487"/>
        <v>0</v>
      </c>
      <c r="W315" s="106">
        <f t="shared" si="1487"/>
        <v>0</v>
      </c>
      <c r="X315" s="106">
        <f t="shared" si="1487"/>
        <v>0</v>
      </c>
      <c r="Y315" s="106">
        <f t="shared" si="1487"/>
        <v>0</v>
      </c>
      <c r="Z315" s="106">
        <f t="shared" si="1487"/>
        <v>0</v>
      </c>
      <c r="AA315" s="106">
        <f t="shared" si="1487"/>
        <v>0</v>
      </c>
      <c r="AC315" s="106">
        <f t="shared" ref="AC315:AL315" si="1488">ROUND(R314*E$9/12,2)</f>
        <v>0</v>
      </c>
      <c r="AD315" s="106">
        <f t="shared" si="1488"/>
        <v>0</v>
      </c>
      <c r="AE315" s="106">
        <f t="shared" si="1488"/>
        <v>0</v>
      </c>
      <c r="AF315" s="106">
        <f t="shared" si="1488"/>
        <v>0</v>
      </c>
      <c r="AG315" s="106">
        <f t="shared" si="1488"/>
        <v>0</v>
      </c>
      <c r="AH315" s="106">
        <f t="shared" si="1488"/>
        <v>0</v>
      </c>
      <c r="AI315" s="106">
        <f t="shared" si="1488"/>
        <v>0</v>
      </c>
      <c r="AJ315" s="106">
        <f t="shared" si="1488"/>
        <v>0</v>
      </c>
      <c r="AK315" s="106">
        <f t="shared" si="1488"/>
        <v>0</v>
      </c>
      <c r="AL315" s="106">
        <f t="shared" si="1488"/>
        <v>0</v>
      </c>
      <c r="AM315" s="106">
        <f t="shared" si="21"/>
        <v>0</v>
      </c>
      <c r="AO315" s="106">
        <f t="shared" ref="AO315:AX315" si="1489">IF(R314&gt;0,IF((R314+AC315)&lt;E$10,R314+AC315,E$10),0)</f>
        <v>0</v>
      </c>
      <c r="AP315" s="106">
        <f t="shared" si="1489"/>
        <v>0</v>
      </c>
      <c r="AQ315" s="106">
        <f t="shared" si="1489"/>
        <v>0</v>
      </c>
      <c r="AR315" s="106">
        <f t="shared" si="1489"/>
        <v>0</v>
      </c>
      <c r="AS315" s="106">
        <f t="shared" si="1489"/>
        <v>0</v>
      </c>
      <c r="AT315" s="106">
        <f t="shared" si="1489"/>
        <v>0</v>
      </c>
      <c r="AU315" s="106">
        <f t="shared" si="1489"/>
        <v>0</v>
      </c>
      <c r="AV315" s="106">
        <f t="shared" si="1489"/>
        <v>0</v>
      </c>
      <c r="AW315" s="106">
        <f t="shared" si="1489"/>
        <v>0</v>
      </c>
      <c r="AX315" s="106">
        <f t="shared" si="1489"/>
        <v>0</v>
      </c>
      <c r="AY315" s="106">
        <f t="shared" si="23"/>
        <v>0</v>
      </c>
      <c r="BA315" s="108">
        <f t="shared" si="24"/>
        <v>0</v>
      </c>
      <c r="BB315" s="106">
        <f t="shared" ref="BB315:BJ315" si="1490">IF(S314&lt;=0,0,IF($C315&lt;=SUM($BA315:BA315),0,IF(AP315+$C315-SUM($BA315:BA315)&gt;S314+AD315,S314+AD315-AP315,$C315-SUM($BA315:BA315))))</f>
        <v>0</v>
      </c>
      <c r="BC315" s="106">
        <f t="shared" si="1490"/>
        <v>0</v>
      </c>
      <c r="BD315" s="106">
        <f t="shared" si="1490"/>
        <v>0</v>
      </c>
      <c r="BE315" s="106">
        <f t="shared" si="1490"/>
        <v>0</v>
      </c>
      <c r="BF315" s="106">
        <f t="shared" si="1490"/>
        <v>0</v>
      </c>
      <c r="BG315" s="106">
        <f t="shared" si="1490"/>
        <v>0</v>
      </c>
      <c r="BH315" s="106">
        <f t="shared" si="1490"/>
        <v>0</v>
      </c>
      <c r="BI315" s="106">
        <f t="shared" si="1490"/>
        <v>0</v>
      </c>
      <c r="BJ315" s="106">
        <f t="shared" si="1490"/>
        <v>0</v>
      </c>
    </row>
    <row r="316" ht="11.25" customHeight="1">
      <c r="A316" s="102" t="str">
        <f t="shared" si="16"/>
        <v/>
      </c>
      <c r="B316" s="103" t="str">
        <f t="shared" si="17"/>
        <v>#N/A</v>
      </c>
      <c r="C316" s="104" t="str">
        <f>IF(A316="","",IF(snowball,IF(($E$5-AY316)&lt;0,0,$E$5-AY316),0)+D316)</f>
        <v/>
      </c>
      <c r="D316" s="105"/>
      <c r="E316" s="106">
        <f t="shared" ref="E316:N316" si="1491">AO316+BA316</f>
        <v>0</v>
      </c>
      <c r="F316" s="106">
        <f t="shared" si="1491"/>
        <v>0</v>
      </c>
      <c r="G316" s="106">
        <f t="shared" si="1491"/>
        <v>0</v>
      </c>
      <c r="H316" s="106">
        <f t="shared" si="1491"/>
        <v>0</v>
      </c>
      <c r="I316" s="106">
        <f t="shared" si="1491"/>
        <v>0</v>
      </c>
      <c r="J316" s="106">
        <f t="shared" si="1491"/>
        <v>0</v>
      </c>
      <c r="K316" s="106">
        <f t="shared" si="1491"/>
        <v>0</v>
      </c>
      <c r="L316" s="106">
        <f t="shared" si="1491"/>
        <v>0</v>
      </c>
      <c r="M316" s="106">
        <f t="shared" si="1491"/>
        <v>0</v>
      </c>
      <c r="N316" s="106">
        <f t="shared" si="1491"/>
        <v>0</v>
      </c>
      <c r="P316" s="107">
        <f t="shared" si="11"/>
        <v>0</v>
      </c>
      <c r="R316" s="106">
        <f t="shared" ref="R316:AA316" si="1492">IF(E$8=0,0,ROUND(R315-(E316-AC316),2))</f>
        <v>0</v>
      </c>
      <c r="S316" s="106">
        <f t="shared" si="1492"/>
        <v>0</v>
      </c>
      <c r="T316" s="106">
        <f t="shared" si="1492"/>
        <v>0</v>
      </c>
      <c r="U316" s="106">
        <f t="shared" si="1492"/>
        <v>0</v>
      </c>
      <c r="V316" s="106">
        <f t="shared" si="1492"/>
        <v>0</v>
      </c>
      <c r="W316" s="106">
        <f t="shared" si="1492"/>
        <v>0</v>
      </c>
      <c r="X316" s="106">
        <f t="shared" si="1492"/>
        <v>0</v>
      </c>
      <c r="Y316" s="106">
        <f t="shared" si="1492"/>
        <v>0</v>
      </c>
      <c r="Z316" s="106">
        <f t="shared" si="1492"/>
        <v>0</v>
      </c>
      <c r="AA316" s="106">
        <f t="shared" si="1492"/>
        <v>0</v>
      </c>
      <c r="AC316" s="106">
        <f t="shared" ref="AC316:AL316" si="1493">ROUND(R315*E$9/12,2)</f>
        <v>0</v>
      </c>
      <c r="AD316" s="106">
        <f t="shared" si="1493"/>
        <v>0</v>
      </c>
      <c r="AE316" s="106">
        <f t="shared" si="1493"/>
        <v>0</v>
      </c>
      <c r="AF316" s="106">
        <f t="shared" si="1493"/>
        <v>0</v>
      </c>
      <c r="AG316" s="106">
        <f t="shared" si="1493"/>
        <v>0</v>
      </c>
      <c r="AH316" s="106">
        <f t="shared" si="1493"/>
        <v>0</v>
      </c>
      <c r="AI316" s="106">
        <f t="shared" si="1493"/>
        <v>0</v>
      </c>
      <c r="AJ316" s="106">
        <f t="shared" si="1493"/>
        <v>0</v>
      </c>
      <c r="AK316" s="106">
        <f t="shared" si="1493"/>
        <v>0</v>
      </c>
      <c r="AL316" s="106">
        <f t="shared" si="1493"/>
        <v>0</v>
      </c>
      <c r="AM316" s="106">
        <f t="shared" si="21"/>
        <v>0</v>
      </c>
      <c r="AO316" s="106">
        <f t="shared" ref="AO316:AX316" si="1494">IF(R315&gt;0,IF((R315+AC316)&lt;E$10,R315+AC316,E$10),0)</f>
        <v>0</v>
      </c>
      <c r="AP316" s="106">
        <f t="shared" si="1494"/>
        <v>0</v>
      </c>
      <c r="AQ316" s="106">
        <f t="shared" si="1494"/>
        <v>0</v>
      </c>
      <c r="AR316" s="106">
        <f t="shared" si="1494"/>
        <v>0</v>
      </c>
      <c r="AS316" s="106">
        <f t="shared" si="1494"/>
        <v>0</v>
      </c>
      <c r="AT316" s="106">
        <f t="shared" si="1494"/>
        <v>0</v>
      </c>
      <c r="AU316" s="106">
        <f t="shared" si="1494"/>
        <v>0</v>
      </c>
      <c r="AV316" s="106">
        <f t="shared" si="1494"/>
        <v>0</v>
      </c>
      <c r="AW316" s="106">
        <f t="shared" si="1494"/>
        <v>0</v>
      </c>
      <c r="AX316" s="106">
        <f t="shared" si="1494"/>
        <v>0</v>
      </c>
      <c r="AY316" s="106">
        <f t="shared" si="23"/>
        <v>0</v>
      </c>
      <c r="BA316" s="108">
        <f t="shared" si="24"/>
        <v>0</v>
      </c>
      <c r="BB316" s="106">
        <f t="shared" ref="BB316:BJ316" si="1495">IF(S315&lt;=0,0,IF($C316&lt;=SUM($BA316:BA316),0,IF(AP316+$C316-SUM($BA316:BA316)&gt;S315+AD316,S315+AD316-AP316,$C316-SUM($BA316:BA316))))</f>
        <v>0</v>
      </c>
      <c r="BC316" s="106">
        <f t="shared" si="1495"/>
        <v>0</v>
      </c>
      <c r="BD316" s="106">
        <f t="shared" si="1495"/>
        <v>0</v>
      </c>
      <c r="BE316" s="106">
        <f t="shared" si="1495"/>
        <v>0</v>
      </c>
      <c r="BF316" s="106">
        <f t="shared" si="1495"/>
        <v>0</v>
      </c>
      <c r="BG316" s="106">
        <f t="shared" si="1495"/>
        <v>0</v>
      </c>
      <c r="BH316" s="106">
        <f t="shared" si="1495"/>
        <v>0</v>
      </c>
      <c r="BI316" s="106">
        <f t="shared" si="1495"/>
        <v>0</v>
      </c>
      <c r="BJ316" s="106">
        <f t="shared" si="1495"/>
        <v>0</v>
      </c>
    </row>
    <row r="317" ht="11.25" customHeight="1">
      <c r="A317" s="102" t="str">
        <f t="shared" si="16"/>
        <v/>
      </c>
      <c r="B317" s="103" t="str">
        <f t="shared" si="17"/>
        <v>#N/A</v>
      </c>
      <c r="C317" s="104" t="str">
        <f>IF(A317="","",IF(snowball,IF(($E$5-AY317)&lt;0,0,$E$5-AY317),0)+D317)</f>
        <v/>
      </c>
      <c r="D317" s="105"/>
      <c r="E317" s="106">
        <f t="shared" ref="E317:N317" si="1496">AO317+BA317</f>
        <v>0</v>
      </c>
      <c r="F317" s="106">
        <f t="shared" si="1496"/>
        <v>0</v>
      </c>
      <c r="G317" s="106">
        <f t="shared" si="1496"/>
        <v>0</v>
      </c>
      <c r="H317" s="106">
        <f t="shared" si="1496"/>
        <v>0</v>
      </c>
      <c r="I317" s="106">
        <f t="shared" si="1496"/>
        <v>0</v>
      </c>
      <c r="J317" s="106">
        <f t="shared" si="1496"/>
        <v>0</v>
      </c>
      <c r="K317" s="106">
        <f t="shared" si="1496"/>
        <v>0</v>
      </c>
      <c r="L317" s="106">
        <f t="shared" si="1496"/>
        <v>0</v>
      </c>
      <c r="M317" s="106">
        <f t="shared" si="1496"/>
        <v>0</v>
      </c>
      <c r="N317" s="106">
        <f t="shared" si="1496"/>
        <v>0</v>
      </c>
      <c r="P317" s="107">
        <f t="shared" si="11"/>
        <v>0</v>
      </c>
      <c r="R317" s="106">
        <f t="shared" ref="R317:AA317" si="1497">IF(E$8=0,0,ROUND(R316-(E317-AC317),2))</f>
        <v>0</v>
      </c>
      <c r="S317" s="106">
        <f t="shared" si="1497"/>
        <v>0</v>
      </c>
      <c r="T317" s="106">
        <f t="shared" si="1497"/>
        <v>0</v>
      </c>
      <c r="U317" s="106">
        <f t="shared" si="1497"/>
        <v>0</v>
      </c>
      <c r="V317" s="106">
        <f t="shared" si="1497"/>
        <v>0</v>
      </c>
      <c r="W317" s="106">
        <f t="shared" si="1497"/>
        <v>0</v>
      </c>
      <c r="X317" s="106">
        <f t="shared" si="1497"/>
        <v>0</v>
      </c>
      <c r="Y317" s="106">
        <f t="shared" si="1497"/>
        <v>0</v>
      </c>
      <c r="Z317" s="106">
        <f t="shared" si="1497"/>
        <v>0</v>
      </c>
      <c r="AA317" s="106">
        <f t="shared" si="1497"/>
        <v>0</v>
      </c>
      <c r="AC317" s="106">
        <f t="shared" ref="AC317:AL317" si="1498">ROUND(R316*E$9/12,2)</f>
        <v>0</v>
      </c>
      <c r="AD317" s="106">
        <f t="shared" si="1498"/>
        <v>0</v>
      </c>
      <c r="AE317" s="106">
        <f t="shared" si="1498"/>
        <v>0</v>
      </c>
      <c r="AF317" s="106">
        <f t="shared" si="1498"/>
        <v>0</v>
      </c>
      <c r="AG317" s="106">
        <f t="shared" si="1498"/>
        <v>0</v>
      </c>
      <c r="AH317" s="106">
        <f t="shared" si="1498"/>
        <v>0</v>
      </c>
      <c r="AI317" s="106">
        <f t="shared" si="1498"/>
        <v>0</v>
      </c>
      <c r="AJ317" s="106">
        <f t="shared" si="1498"/>
        <v>0</v>
      </c>
      <c r="AK317" s="106">
        <f t="shared" si="1498"/>
        <v>0</v>
      </c>
      <c r="AL317" s="106">
        <f t="shared" si="1498"/>
        <v>0</v>
      </c>
      <c r="AM317" s="106">
        <f t="shared" si="21"/>
        <v>0</v>
      </c>
      <c r="AO317" s="106">
        <f t="shared" ref="AO317:AX317" si="1499">IF(R316&gt;0,IF((R316+AC317)&lt;E$10,R316+AC317,E$10),0)</f>
        <v>0</v>
      </c>
      <c r="AP317" s="106">
        <f t="shared" si="1499"/>
        <v>0</v>
      </c>
      <c r="AQ317" s="106">
        <f t="shared" si="1499"/>
        <v>0</v>
      </c>
      <c r="AR317" s="106">
        <f t="shared" si="1499"/>
        <v>0</v>
      </c>
      <c r="AS317" s="106">
        <f t="shared" si="1499"/>
        <v>0</v>
      </c>
      <c r="AT317" s="106">
        <f t="shared" si="1499"/>
        <v>0</v>
      </c>
      <c r="AU317" s="106">
        <f t="shared" si="1499"/>
        <v>0</v>
      </c>
      <c r="AV317" s="106">
        <f t="shared" si="1499"/>
        <v>0</v>
      </c>
      <c r="AW317" s="106">
        <f t="shared" si="1499"/>
        <v>0</v>
      </c>
      <c r="AX317" s="106">
        <f t="shared" si="1499"/>
        <v>0</v>
      </c>
      <c r="AY317" s="106">
        <f t="shared" si="23"/>
        <v>0</v>
      </c>
      <c r="BA317" s="108">
        <f t="shared" si="24"/>
        <v>0</v>
      </c>
      <c r="BB317" s="106">
        <f t="shared" ref="BB317:BJ317" si="1500">IF(S316&lt;=0,0,IF($C317&lt;=SUM($BA317:BA317),0,IF(AP317+$C317-SUM($BA317:BA317)&gt;S316+AD317,S316+AD317-AP317,$C317-SUM($BA317:BA317))))</f>
        <v>0</v>
      </c>
      <c r="BC317" s="106">
        <f t="shared" si="1500"/>
        <v>0</v>
      </c>
      <c r="BD317" s="106">
        <f t="shared" si="1500"/>
        <v>0</v>
      </c>
      <c r="BE317" s="106">
        <f t="shared" si="1500"/>
        <v>0</v>
      </c>
      <c r="BF317" s="106">
        <f t="shared" si="1500"/>
        <v>0</v>
      </c>
      <c r="BG317" s="106">
        <f t="shared" si="1500"/>
        <v>0</v>
      </c>
      <c r="BH317" s="106">
        <f t="shared" si="1500"/>
        <v>0</v>
      </c>
      <c r="BI317" s="106">
        <f t="shared" si="1500"/>
        <v>0</v>
      </c>
      <c r="BJ317" s="106">
        <f t="shared" si="1500"/>
        <v>0</v>
      </c>
    </row>
    <row r="318" ht="11.25" customHeight="1">
      <c r="A318" s="102" t="str">
        <f t="shared" si="16"/>
        <v/>
      </c>
      <c r="B318" s="103" t="str">
        <f t="shared" si="17"/>
        <v>#N/A</v>
      </c>
      <c r="C318" s="104" t="str">
        <f>IF(A318="","",IF(snowball,IF(($E$5-AY318)&lt;0,0,$E$5-AY318),0)+D318)</f>
        <v/>
      </c>
      <c r="D318" s="105"/>
      <c r="E318" s="106">
        <f t="shared" ref="E318:N318" si="1501">AO318+BA318</f>
        <v>0</v>
      </c>
      <c r="F318" s="106">
        <f t="shared" si="1501"/>
        <v>0</v>
      </c>
      <c r="G318" s="106">
        <f t="shared" si="1501"/>
        <v>0</v>
      </c>
      <c r="H318" s="106">
        <f t="shared" si="1501"/>
        <v>0</v>
      </c>
      <c r="I318" s="106">
        <f t="shared" si="1501"/>
        <v>0</v>
      </c>
      <c r="J318" s="106">
        <f t="shared" si="1501"/>
        <v>0</v>
      </c>
      <c r="K318" s="106">
        <f t="shared" si="1501"/>
        <v>0</v>
      </c>
      <c r="L318" s="106">
        <f t="shared" si="1501"/>
        <v>0</v>
      </c>
      <c r="M318" s="106">
        <f t="shared" si="1501"/>
        <v>0</v>
      </c>
      <c r="N318" s="106">
        <f t="shared" si="1501"/>
        <v>0</v>
      </c>
      <c r="P318" s="107">
        <f t="shared" si="11"/>
        <v>0</v>
      </c>
      <c r="R318" s="106">
        <f t="shared" ref="R318:AA318" si="1502">IF(E$8=0,0,ROUND(R317-(E318-AC318),2))</f>
        <v>0</v>
      </c>
      <c r="S318" s="106">
        <f t="shared" si="1502"/>
        <v>0</v>
      </c>
      <c r="T318" s="106">
        <f t="shared" si="1502"/>
        <v>0</v>
      </c>
      <c r="U318" s="106">
        <f t="shared" si="1502"/>
        <v>0</v>
      </c>
      <c r="V318" s="106">
        <f t="shared" si="1502"/>
        <v>0</v>
      </c>
      <c r="W318" s="106">
        <f t="shared" si="1502"/>
        <v>0</v>
      </c>
      <c r="X318" s="106">
        <f t="shared" si="1502"/>
        <v>0</v>
      </c>
      <c r="Y318" s="106">
        <f t="shared" si="1502"/>
        <v>0</v>
      </c>
      <c r="Z318" s="106">
        <f t="shared" si="1502"/>
        <v>0</v>
      </c>
      <c r="AA318" s="106">
        <f t="shared" si="1502"/>
        <v>0</v>
      </c>
      <c r="AC318" s="106">
        <f t="shared" ref="AC318:AL318" si="1503">ROUND(R317*E$9/12,2)</f>
        <v>0</v>
      </c>
      <c r="AD318" s="106">
        <f t="shared" si="1503"/>
        <v>0</v>
      </c>
      <c r="AE318" s="106">
        <f t="shared" si="1503"/>
        <v>0</v>
      </c>
      <c r="AF318" s="106">
        <f t="shared" si="1503"/>
        <v>0</v>
      </c>
      <c r="AG318" s="106">
        <f t="shared" si="1503"/>
        <v>0</v>
      </c>
      <c r="AH318" s="106">
        <f t="shared" si="1503"/>
        <v>0</v>
      </c>
      <c r="AI318" s="106">
        <f t="shared" si="1503"/>
        <v>0</v>
      </c>
      <c r="AJ318" s="106">
        <f t="shared" si="1503"/>
        <v>0</v>
      </c>
      <c r="AK318" s="106">
        <f t="shared" si="1503"/>
        <v>0</v>
      </c>
      <c r="AL318" s="106">
        <f t="shared" si="1503"/>
        <v>0</v>
      </c>
      <c r="AM318" s="106">
        <f t="shared" si="21"/>
        <v>0</v>
      </c>
      <c r="AO318" s="106">
        <f t="shared" ref="AO318:AX318" si="1504">IF(R317&gt;0,IF((R317+AC318)&lt;E$10,R317+AC318,E$10),0)</f>
        <v>0</v>
      </c>
      <c r="AP318" s="106">
        <f t="shared" si="1504"/>
        <v>0</v>
      </c>
      <c r="AQ318" s="106">
        <f t="shared" si="1504"/>
        <v>0</v>
      </c>
      <c r="AR318" s="106">
        <f t="shared" si="1504"/>
        <v>0</v>
      </c>
      <c r="AS318" s="106">
        <f t="shared" si="1504"/>
        <v>0</v>
      </c>
      <c r="AT318" s="106">
        <f t="shared" si="1504"/>
        <v>0</v>
      </c>
      <c r="AU318" s="106">
        <f t="shared" si="1504"/>
        <v>0</v>
      </c>
      <c r="AV318" s="106">
        <f t="shared" si="1504"/>
        <v>0</v>
      </c>
      <c r="AW318" s="106">
        <f t="shared" si="1504"/>
        <v>0</v>
      </c>
      <c r="AX318" s="106">
        <f t="shared" si="1504"/>
        <v>0</v>
      </c>
      <c r="AY318" s="106">
        <f t="shared" si="23"/>
        <v>0</v>
      </c>
      <c r="BA318" s="108">
        <f t="shared" si="24"/>
        <v>0</v>
      </c>
      <c r="BB318" s="106">
        <f t="shared" ref="BB318:BJ318" si="1505">IF(S317&lt;=0,0,IF($C318&lt;=SUM($BA318:BA318),0,IF(AP318+$C318-SUM($BA318:BA318)&gt;S317+AD318,S317+AD318-AP318,$C318-SUM($BA318:BA318))))</f>
        <v>0</v>
      </c>
      <c r="BC318" s="106">
        <f t="shared" si="1505"/>
        <v>0</v>
      </c>
      <c r="BD318" s="106">
        <f t="shared" si="1505"/>
        <v>0</v>
      </c>
      <c r="BE318" s="106">
        <f t="shared" si="1505"/>
        <v>0</v>
      </c>
      <c r="BF318" s="106">
        <f t="shared" si="1505"/>
        <v>0</v>
      </c>
      <c r="BG318" s="106">
        <f t="shared" si="1505"/>
        <v>0</v>
      </c>
      <c r="BH318" s="106">
        <f t="shared" si="1505"/>
        <v>0</v>
      </c>
      <c r="BI318" s="106">
        <f t="shared" si="1505"/>
        <v>0</v>
      </c>
      <c r="BJ318" s="106">
        <f t="shared" si="1505"/>
        <v>0</v>
      </c>
    </row>
    <row r="319" ht="11.25" customHeight="1">
      <c r="A319" s="102" t="str">
        <f t="shared" si="16"/>
        <v/>
      </c>
      <c r="B319" s="103" t="str">
        <f t="shared" si="17"/>
        <v>#N/A</v>
      </c>
      <c r="C319" s="104" t="str">
        <f>IF(A319="","",IF(snowball,IF(($E$5-AY319)&lt;0,0,$E$5-AY319),0)+D319)</f>
        <v/>
      </c>
      <c r="D319" s="105"/>
      <c r="E319" s="106">
        <f t="shared" ref="E319:N319" si="1506">AO319+BA319</f>
        <v>0</v>
      </c>
      <c r="F319" s="106">
        <f t="shared" si="1506"/>
        <v>0</v>
      </c>
      <c r="G319" s="106">
        <f t="shared" si="1506"/>
        <v>0</v>
      </c>
      <c r="H319" s="106">
        <f t="shared" si="1506"/>
        <v>0</v>
      </c>
      <c r="I319" s="106">
        <f t="shared" si="1506"/>
        <v>0</v>
      </c>
      <c r="J319" s="106">
        <f t="shared" si="1506"/>
        <v>0</v>
      </c>
      <c r="K319" s="106">
        <f t="shared" si="1506"/>
        <v>0</v>
      </c>
      <c r="L319" s="106">
        <f t="shared" si="1506"/>
        <v>0</v>
      </c>
      <c r="M319" s="106">
        <f t="shared" si="1506"/>
        <v>0</v>
      </c>
      <c r="N319" s="106">
        <f t="shared" si="1506"/>
        <v>0</v>
      </c>
      <c r="P319" s="107">
        <f t="shared" si="11"/>
        <v>0</v>
      </c>
      <c r="R319" s="106">
        <f t="shared" ref="R319:AA319" si="1507">IF(E$8=0,0,ROUND(R318-(E319-AC319),2))</f>
        <v>0</v>
      </c>
      <c r="S319" s="106">
        <f t="shared" si="1507"/>
        <v>0</v>
      </c>
      <c r="T319" s="106">
        <f t="shared" si="1507"/>
        <v>0</v>
      </c>
      <c r="U319" s="106">
        <f t="shared" si="1507"/>
        <v>0</v>
      </c>
      <c r="V319" s="106">
        <f t="shared" si="1507"/>
        <v>0</v>
      </c>
      <c r="W319" s="106">
        <f t="shared" si="1507"/>
        <v>0</v>
      </c>
      <c r="X319" s="106">
        <f t="shared" si="1507"/>
        <v>0</v>
      </c>
      <c r="Y319" s="106">
        <f t="shared" si="1507"/>
        <v>0</v>
      </c>
      <c r="Z319" s="106">
        <f t="shared" si="1507"/>
        <v>0</v>
      </c>
      <c r="AA319" s="106">
        <f t="shared" si="1507"/>
        <v>0</v>
      </c>
      <c r="AC319" s="106">
        <f t="shared" ref="AC319:AL319" si="1508">ROUND(R318*E$9/12,2)</f>
        <v>0</v>
      </c>
      <c r="AD319" s="106">
        <f t="shared" si="1508"/>
        <v>0</v>
      </c>
      <c r="AE319" s="106">
        <f t="shared" si="1508"/>
        <v>0</v>
      </c>
      <c r="AF319" s="106">
        <f t="shared" si="1508"/>
        <v>0</v>
      </c>
      <c r="AG319" s="106">
        <f t="shared" si="1508"/>
        <v>0</v>
      </c>
      <c r="AH319" s="106">
        <f t="shared" si="1508"/>
        <v>0</v>
      </c>
      <c r="AI319" s="106">
        <f t="shared" si="1508"/>
        <v>0</v>
      </c>
      <c r="AJ319" s="106">
        <f t="shared" si="1508"/>
        <v>0</v>
      </c>
      <c r="AK319" s="106">
        <f t="shared" si="1508"/>
        <v>0</v>
      </c>
      <c r="AL319" s="106">
        <f t="shared" si="1508"/>
        <v>0</v>
      </c>
      <c r="AM319" s="106">
        <f t="shared" si="21"/>
        <v>0</v>
      </c>
      <c r="AO319" s="106">
        <f t="shared" ref="AO319:AX319" si="1509">IF(R318&gt;0,IF((R318+AC319)&lt;E$10,R318+AC319,E$10),0)</f>
        <v>0</v>
      </c>
      <c r="AP319" s="106">
        <f t="shared" si="1509"/>
        <v>0</v>
      </c>
      <c r="AQ319" s="106">
        <f t="shared" si="1509"/>
        <v>0</v>
      </c>
      <c r="AR319" s="106">
        <f t="shared" si="1509"/>
        <v>0</v>
      </c>
      <c r="AS319" s="106">
        <f t="shared" si="1509"/>
        <v>0</v>
      </c>
      <c r="AT319" s="106">
        <f t="shared" si="1509"/>
        <v>0</v>
      </c>
      <c r="AU319" s="106">
        <f t="shared" si="1509"/>
        <v>0</v>
      </c>
      <c r="AV319" s="106">
        <f t="shared" si="1509"/>
        <v>0</v>
      </c>
      <c r="AW319" s="106">
        <f t="shared" si="1509"/>
        <v>0</v>
      </c>
      <c r="AX319" s="106">
        <f t="shared" si="1509"/>
        <v>0</v>
      </c>
      <c r="AY319" s="106">
        <f t="shared" si="23"/>
        <v>0</v>
      </c>
      <c r="BA319" s="108">
        <f t="shared" si="24"/>
        <v>0</v>
      </c>
      <c r="BB319" s="106">
        <f t="shared" ref="BB319:BJ319" si="1510">IF(S318&lt;=0,0,IF($C319&lt;=SUM($BA319:BA319),0,IF(AP319+$C319-SUM($BA319:BA319)&gt;S318+AD319,S318+AD319-AP319,$C319-SUM($BA319:BA319))))</f>
        <v>0</v>
      </c>
      <c r="BC319" s="106">
        <f t="shared" si="1510"/>
        <v>0</v>
      </c>
      <c r="BD319" s="106">
        <f t="shared" si="1510"/>
        <v>0</v>
      </c>
      <c r="BE319" s="106">
        <f t="shared" si="1510"/>
        <v>0</v>
      </c>
      <c r="BF319" s="106">
        <f t="shared" si="1510"/>
        <v>0</v>
      </c>
      <c r="BG319" s="106">
        <f t="shared" si="1510"/>
        <v>0</v>
      </c>
      <c r="BH319" s="106">
        <f t="shared" si="1510"/>
        <v>0</v>
      </c>
      <c r="BI319" s="106">
        <f t="shared" si="1510"/>
        <v>0</v>
      </c>
      <c r="BJ319" s="106">
        <f t="shared" si="1510"/>
        <v>0</v>
      </c>
    </row>
    <row r="320" ht="11.25" customHeight="1">
      <c r="A320" s="102" t="str">
        <f t="shared" si="16"/>
        <v/>
      </c>
      <c r="B320" s="103" t="str">
        <f t="shared" si="17"/>
        <v>#N/A</v>
      </c>
      <c r="C320" s="104" t="str">
        <f>IF(A320="","",IF(snowball,IF(($E$5-AY320)&lt;0,0,$E$5-AY320),0)+D320)</f>
        <v/>
      </c>
      <c r="D320" s="105"/>
      <c r="E320" s="106">
        <f t="shared" ref="E320:N320" si="1511">AO320+BA320</f>
        <v>0</v>
      </c>
      <c r="F320" s="106">
        <f t="shared" si="1511"/>
        <v>0</v>
      </c>
      <c r="G320" s="106">
        <f t="shared" si="1511"/>
        <v>0</v>
      </c>
      <c r="H320" s="106">
        <f t="shared" si="1511"/>
        <v>0</v>
      </c>
      <c r="I320" s="106">
        <f t="shared" si="1511"/>
        <v>0</v>
      </c>
      <c r="J320" s="106">
        <f t="shared" si="1511"/>
        <v>0</v>
      </c>
      <c r="K320" s="106">
        <f t="shared" si="1511"/>
        <v>0</v>
      </c>
      <c r="L320" s="106">
        <f t="shared" si="1511"/>
        <v>0</v>
      </c>
      <c r="M320" s="106">
        <f t="shared" si="1511"/>
        <v>0</v>
      </c>
      <c r="N320" s="106">
        <f t="shared" si="1511"/>
        <v>0</v>
      </c>
      <c r="P320" s="107">
        <f t="shared" si="11"/>
        <v>0</v>
      </c>
      <c r="R320" s="106">
        <f t="shared" ref="R320:AA320" si="1512">IF(E$8=0,0,ROUND(R319-(E320-AC320),2))</f>
        <v>0</v>
      </c>
      <c r="S320" s="106">
        <f t="shared" si="1512"/>
        <v>0</v>
      </c>
      <c r="T320" s="106">
        <f t="shared" si="1512"/>
        <v>0</v>
      </c>
      <c r="U320" s="106">
        <f t="shared" si="1512"/>
        <v>0</v>
      </c>
      <c r="V320" s="106">
        <f t="shared" si="1512"/>
        <v>0</v>
      </c>
      <c r="W320" s="106">
        <f t="shared" si="1512"/>
        <v>0</v>
      </c>
      <c r="X320" s="106">
        <f t="shared" si="1512"/>
        <v>0</v>
      </c>
      <c r="Y320" s="106">
        <f t="shared" si="1512"/>
        <v>0</v>
      </c>
      <c r="Z320" s="106">
        <f t="shared" si="1512"/>
        <v>0</v>
      </c>
      <c r="AA320" s="106">
        <f t="shared" si="1512"/>
        <v>0</v>
      </c>
      <c r="AC320" s="106">
        <f t="shared" ref="AC320:AL320" si="1513">ROUND(R319*E$9/12,2)</f>
        <v>0</v>
      </c>
      <c r="AD320" s="106">
        <f t="shared" si="1513"/>
        <v>0</v>
      </c>
      <c r="AE320" s="106">
        <f t="shared" si="1513"/>
        <v>0</v>
      </c>
      <c r="AF320" s="106">
        <f t="shared" si="1513"/>
        <v>0</v>
      </c>
      <c r="AG320" s="106">
        <f t="shared" si="1513"/>
        <v>0</v>
      </c>
      <c r="AH320" s="106">
        <f t="shared" si="1513"/>
        <v>0</v>
      </c>
      <c r="AI320" s="106">
        <f t="shared" si="1513"/>
        <v>0</v>
      </c>
      <c r="AJ320" s="106">
        <f t="shared" si="1513"/>
        <v>0</v>
      </c>
      <c r="AK320" s="106">
        <f t="shared" si="1513"/>
        <v>0</v>
      </c>
      <c r="AL320" s="106">
        <f t="shared" si="1513"/>
        <v>0</v>
      </c>
      <c r="AM320" s="106">
        <f t="shared" si="21"/>
        <v>0</v>
      </c>
      <c r="AO320" s="106">
        <f t="shared" ref="AO320:AX320" si="1514">IF(R319&gt;0,IF((R319+AC320)&lt;E$10,R319+AC320,E$10),0)</f>
        <v>0</v>
      </c>
      <c r="AP320" s="106">
        <f t="shared" si="1514"/>
        <v>0</v>
      </c>
      <c r="AQ320" s="106">
        <f t="shared" si="1514"/>
        <v>0</v>
      </c>
      <c r="AR320" s="106">
        <f t="shared" si="1514"/>
        <v>0</v>
      </c>
      <c r="AS320" s="106">
        <f t="shared" si="1514"/>
        <v>0</v>
      </c>
      <c r="AT320" s="106">
        <f t="shared" si="1514"/>
        <v>0</v>
      </c>
      <c r="AU320" s="106">
        <f t="shared" si="1514"/>
        <v>0</v>
      </c>
      <c r="AV320" s="106">
        <f t="shared" si="1514"/>
        <v>0</v>
      </c>
      <c r="AW320" s="106">
        <f t="shared" si="1514"/>
        <v>0</v>
      </c>
      <c r="AX320" s="106">
        <f t="shared" si="1514"/>
        <v>0</v>
      </c>
      <c r="AY320" s="106">
        <f t="shared" si="23"/>
        <v>0</v>
      </c>
      <c r="BA320" s="108">
        <f t="shared" si="24"/>
        <v>0</v>
      </c>
      <c r="BB320" s="106">
        <f t="shared" ref="BB320:BJ320" si="1515">IF(S319&lt;=0,0,IF($C320&lt;=SUM($BA320:BA320),0,IF(AP320+$C320-SUM($BA320:BA320)&gt;S319+AD320,S319+AD320-AP320,$C320-SUM($BA320:BA320))))</f>
        <v>0</v>
      </c>
      <c r="BC320" s="106">
        <f t="shared" si="1515"/>
        <v>0</v>
      </c>
      <c r="BD320" s="106">
        <f t="shared" si="1515"/>
        <v>0</v>
      </c>
      <c r="BE320" s="106">
        <f t="shared" si="1515"/>
        <v>0</v>
      </c>
      <c r="BF320" s="106">
        <f t="shared" si="1515"/>
        <v>0</v>
      </c>
      <c r="BG320" s="106">
        <f t="shared" si="1515"/>
        <v>0</v>
      </c>
      <c r="BH320" s="106">
        <f t="shared" si="1515"/>
        <v>0</v>
      </c>
      <c r="BI320" s="106">
        <f t="shared" si="1515"/>
        <v>0</v>
      </c>
      <c r="BJ320" s="106">
        <f t="shared" si="1515"/>
        <v>0</v>
      </c>
    </row>
    <row r="321">
      <c r="A321" s="109"/>
      <c r="B321" s="109"/>
      <c r="C321" s="109"/>
      <c r="D321" s="109"/>
      <c r="E321" s="109"/>
      <c r="F321" s="109"/>
      <c r="G321" s="109"/>
      <c r="H321" s="109"/>
      <c r="I321" s="109"/>
      <c r="J321" s="109"/>
      <c r="K321" s="109"/>
      <c r="L321" s="109"/>
      <c r="M321" s="109"/>
      <c r="N321" s="109"/>
      <c r="O321" s="109"/>
      <c r="P321" s="110"/>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row>
  </sheetData>
  <mergeCells count="17">
    <mergeCell ref="L1:N1"/>
    <mergeCell ref="I2:N2"/>
    <mergeCell ref="A4:D4"/>
    <mergeCell ref="E4:J4"/>
    <mergeCell ref="A5:D5"/>
    <mergeCell ref="E5:F5"/>
    <mergeCell ref="A7:D7"/>
    <mergeCell ref="A16:D16"/>
    <mergeCell ref="E16:F16"/>
    <mergeCell ref="E18:L18"/>
    <mergeCell ref="A8:D8"/>
    <mergeCell ref="A9:D9"/>
    <mergeCell ref="A10:D10"/>
    <mergeCell ref="A11:D11"/>
    <mergeCell ref="A12:D12"/>
    <mergeCell ref="A13:D13"/>
    <mergeCell ref="A14:D14"/>
  </mergeCell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5.13" defaultRowHeight="15.75"/>
  <cols>
    <col customWidth="1" min="1" max="1" width="9.25"/>
    <col customWidth="1" min="2" max="2" width="70.25"/>
    <col customWidth="1" min="3" max="3" width="12.13"/>
  </cols>
  <sheetData>
    <row r="1" ht="30.75" customHeight="1">
      <c r="A1" s="111" t="s">
        <v>67</v>
      </c>
      <c r="B1" s="111"/>
      <c r="C1" s="112"/>
    </row>
    <row r="2">
      <c r="A2" s="113" t="s">
        <v>68</v>
      </c>
      <c r="B2" s="114"/>
      <c r="C2" s="115" t="str">
        <f>"© 2007-" &amp; YEAR(TODAY()) &amp; " Vertex42 LLC"</f>
        <v>© 2007-2024 Vertex42 LLC</v>
      </c>
    </row>
    <row r="3">
      <c r="A3" s="116"/>
      <c r="B3" s="116"/>
    </row>
    <row r="4">
      <c r="A4" s="117" t="s">
        <v>21</v>
      </c>
      <c r="B4" s="118"/>
      <c r="C4" s="119"/>
    </row>
    <row r="5">
      <c r="A5" s="120"/>
      <c r="B5" s="120"/>
    </row>
    <row r="6">
      <c r="A6" s="120"/>
      <c r="B6" s="121" t="s">
        <v>69</v>
      </c>
    </row>
    <row r="7">
      <c r="A7" s="120"/>
      <c r="B7" s="120"/>
    </row>
    <row r="8">
      <c r="A8" s="120"/>
      <c r="B8" s="122" t="s">
        <v>68</v>
      </c>
    </row>
    <row r="9">
      <c r="A9" s="120"/>
      <c r="B9" s="120"/>
    </row>
    <row r="10">
      <c r="A10" s="123" t="s">
        <v>70</v>
      </c>
      <c r="B10" s="124" t="s">
        <v>71</v>
      </c>
    </row>
    <row r="11">
      <c r="A11" s="125"/>
      <c r="B11" s="120"/>
    </row>
    <row r="12">
      <c r="A12" s="123" t="s">
        <v>72</v>
      </c>
      <c r="B12" s="124" t="s">
        <v>73</v>
      </c>
    </row>
    <row r="13">
      <c r="A13" s="125"/>
      <c r="B13" s="120"/>
    </row>
    <row r="14">
      <c r="A14" s="123" t="s">
        <v>74</v>
      </c>
      <c r="B14" s="124" t="s">
        <v>75</v>
      </c>
    </row>
    <row r="15">
      <c r="A15" s="120"/>
      <c r="B15" s="120"/>
    </row>
    <row r="16">
      <c r="A16" s="117" t="s">
        <v>76</v>
      </c>
      <c r="B16" s="118"/>
      <c r="C16" s="119"/>
    </row>
    <row r="17">
      <c r="A17" s="120"/>
      <c r="B17" s="120"/>
    </row>
    <row r="18">
      <c r="A18" s="120"/>
      <c r="B18" s="126" t="s">
        <v>77</v>
      </c>
    </row>
    <row r="19">
      <c r="A19" s="120"/>
      <c r="B19" s="127" t="s">
        <v>78</v>
      </c>
    </row>
    <row r="20">
      <c r="A20" s="120"/>
      <c r="B20" s="120"/>
    </row>
    <row r="21">
      <c r="A21" s="120"/>
      <c r="B21" s="126" t="s">
        <v>79</v>
      </c>
    </row>
    <row r="22">
      <c r="A22" s="120"/>
      <c r="B22" s="127" t="s">
        <v>80</v>
      </c>
    </row>
    <row r="23">
      <c r="A23" s="120"/>
      <c r="B23" s="120"/>
    </row>
    <row r="24">
      <c r="A24" s="120"/>
      <c r="B24" s="126" t="s">
        <v>5</v>
      </c>
    </row>
    <row r="25">
      <c r="A25" s="120"/>
      <c r="B25" s="127" t="s">
        <v>81</v>
      </c>
      <c r="C25" s="128"/>
      <c r="D25" s="128"/>
    </row>
    <row r="26" ht="10.5" customHeight="1">
      <c r="B26" s="128"/>
      <c r="C26" s="128"/>
      <c r="D26" s="18" t="s">
        <v>82</v>
      </c>
    </row>
    <row r="27" ht="10.5" customHeight="1">
      <c r="A27" s="120"/>
      <c r="B27" s="129" t="str">
        <f>HYPERLINK("http://www.ilovemybudget.com/","See this website for more information about the Stair-Stepper strategy.")</f>
        <v>See this website for more information about the Stair-Stepper strategy.</v>
      </c>
      <c r="C27" s="128"/>
      <c r="D27" s="130">
        <v>0.0</v>
      </c>
    </row>
    <row r="28" ht="10.5" customHeight="1">
      <c r="A28" s="120"/>
      <c r="B28" s="131"/>
      <c r="C28" s="128"/>
      <c r="D28" s="130">
        <v>2500.0</v>
      </c>
    </row>
    <row r="29" ht="10.5" customHeight="1">
      <c r="A29" s="120"/>
      <c r="B29" s="127" t="s">
        <v>83</v>
      </c>
      <c r="C29" s="128"/>
      <c r="D29" s="130">
        <v>5000.0</v>
      </c>
    </row>
    <row r="30" ht="10.5" customHeight="1">
      <c r="A30" s="120"/>
      <c r="B30" s="127"/>
      <c r="C30" s="128"/>
      <c r="D30" s="130">
        <v>7500.0</v>
      </c>
    </row>
    <row r="31" ht="10.5" customHeight="1">
      <c r="A31" s="120"/>
      <c r="B31" s="127"/>
      <c r="C31" s="128"/>
      <c r="D31" s="130">
        <v>10000.0</v>
      </c>
    </row>
    <row r="32" ht="10.5" customHeight="1">
      <c r="A32" s="120"/>
      <c r="B32" s="131"/>
      <c r="C32" s="128"/>
      <c r="D32" s="132">
        <v>20000.0</v>
      </c>
    </row>
    <row r="33" ht="10.5" customHeight="1">
      <c r="A33" s="120"/>
      <c r="B33" s="131"/>
      <c r="C33" s="128"/>
      <c r="D33" s="132">
        <v>40000.0</v>
      </c>
    </row>
    <row r="34" ht="10.5" customHeight="1">
      <c r="A34" s="120"/>
      <c r="B34" s="131"/>
      <c r="C34" s="128"/>
      <c r="D34" s="132">
        <v>70000.0</v>
      </c>
    </row>
    <row r="35" ht="10.5" customHeight="1">
      <c r="A35" s="120"/>
      <c r="B35" s="131"/>
      <c r="C35" s="128"/>
      <c r="D35" s="132">
        <v>100000.0</v>
      </c>
    </row>
    <row r="36" ht="10.5" customHeight="1">
      <c r="A36" s="120"/>
      <c r="B36" s="131"/>
      <c r="C36" s="128"/>
      <c r="D36" s="133">
        <v>9.0E19</v>
      </c>
    </row>
    <row r="37">
      <c r="A37" s="120"/>
      <c r="B37" s="126" t="s">
        <v>84</v>
      </c>
    </row>
    <row r="38">
      <c r="A38" s="120"/>
      <c r="B38" s="127" t="s">
        <v>85</v>
      </c>
    </row>
    <row r="39">
      <c r="A39" s="120"/>
      <c r="B39" s="120"/>
    </row>
    <row r="40">
      <c r="A40" s="120"/>
      <c r="B40" s="134" t="s">
        <v>86</v>
      </c>
    </row>
    <row r="41">
      <c r="A41" s="120"/>
      <c r="B41" s="120"/>
    </row>
    <row r="42">
      <c r="A42" s="120"/>
      <c r="B42" s="126" t="s">
        <v>8</v>
      </c>
    </row>
    <row r="43">
      <c r="A43" s="120"/>
      <c r="B43" s="127" t="s">
        <v>87</v>
      </c>
    </row>
    <row r="44">
      <c r="A44" s="120"/>
      <c r="B44" s="120"/>
    </row>
    <row r="45">
      <c r="A45" s="120"/>
      <c r="B45" s="126" t="s">
        <v>88</v>
      </c>
    </row>
    <row r="46">
      <c r="A46" s="120"/>
      <c r="B46" s="127" t="s">
        <v>89</v>
      </c>
    </row>
    <row r="47">
      <c r="A47" s="120"/>
      <c r="B47" s="120"/>
    </row>
    <row r="48">
      <c r="A48" s="117" t="s">
        <v>90</v>
      </c>
      <c r="B48" s="118"/>
      <c r="C48" s="119"/>
    </row>
    <row r="49">
      <c r="A49" s="120"/>
      <c r="B49" s="120"/>
    </row>
    <row r="50">
      <c r="A50" s="120"/>
      <c r="B50" s="126" t="s">
        <v>91</v>
      </c>
    </row>
    <row r="51">
      <c r="A51" s="120"/>
      <c r="B51" s="127" t="s">
        <v>92</v>
      </c>
    </row>
    <row r="52">
      <c r="A52" s="120"/>
      <c r="B52" s="120"/>
    </row>
    <row r="53">
      <c r="A53" s="123" t="s">
        <v>93</v>
      </c>
      <c r="B53" s="127" t="s">
        <v>94</v>
      </c>
    </row>
    <row r="54">
      <c r="A54" s="120"/>
      <c r="B54" s="120"/>
    </row>
    <row r="55">
      <c r="A55" s="123" t="s">
        <v>95</v>
      </c>
      <c r="B55" s="127" t="s">
        <v>96</v>
      </c>
    </row>
    <row r="56">
      <c r="A56" s="120"/>
      <c r="B56" s="120"/>
    </row>
    <row r="57">
      <c r="A57" s="123" t="s">
        <v>97</v>
      </c>
      <c r="B57" s="127" t="s">
        <v>98</v>
      </c>
    </row>
    <row r="58">
      <c r="A58" s="120"/>
      <c r="B58" s="120"/>
    </row>
    <row r="59">
      <c r="A59" s="123" t="s">
        <v>99</v>
      </c>
      <c r="B59" s="127" t="s">
        <v>100</v>
      </c>
    </row>
    <row r="60">
      <c r="A60" s="120"/>
      <c r="B60" s="120"/>
    </row>
    <row r="61">
      <c r="A61" s="117" t="s">
        <v>101</v>
      </c>
      <c r="B61" s="118"/>
      <c r="C61" s="119"/>
    </row>
    <row r="62">
      <c r="A62" s="120"/>
      <c r="B62" s="121" t="s">
        <v>102</v>
      </c>
    </row>
    <row r="63">
      <c r="A63" s="116"/>
      <c r="B63" s="116"/>
    </row>
    <row r="64">
      <c r="A64" s="116"/>
      <c r="B64" s="116"/>
    </row>
    <row r="65">
      <c r="A65" s="116"/>
      <c r="B65" s="116"/>
    </row>
  </sheetData>
  <hyperlinks>
    <hyperlink r:id="rId1" ref="A2"/>
    <hyperlink r:id="rId2" ref="B8"/>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5.13" defaultRowHeight="15.75"/>
  <cols>
    <col customWidth="1" min="1" max="1" width="17.88"/>
    <col customWidth="1" min="2" max="11" width="8.13"/>
  </cols>
  <sheetData>
    <row r="1" ht="15.0" customHeight="1">
      <c r="A1" s="135" t="s">
        <v>103</v>
      </c>
      <c r="K1" s="136" t="s">
        <v>104</v>
      </c>
    </row>
    <row r="2">
      <c r="A2" s="7" t="s">
        <v>105</v>
      </c>
    </row>
    <row r="3">
      <c r="A3" s="7" t="s">
        <v>106</v>
      </c>
    </row>
    <row r="5">
      <c r="A5" s="91" t="s">
        <v>107</v>
      </c>
    </row>
    <row r="6">
      <c r="A6" s="36" t="s">
        <v>108</v>
      </c>
      <c r="B6" s="137">
        <v>1.0</v>
      </c>
      <c r="C6" s="138">
        <f t="shared" ref="C6:K6" si="1">B6+1</f>
        <v>2</v>
      </c>
      <c r="D6" s="138">
        <f t="shared" si="1"/>
        <v>3</v>
      </c>
      <c r="E6" s="138">
        <f t="shared" si="1"/>
        <v>4</v>
      </c>
      <c r="F6" s="138">
        <f t="shared" si="1"/>
        <v>5</v>
      </c>
      <c r="G6" s="138">
        <f t="shared" si="1"/>
        <v>6</v>
      </c>
      <c r="H6" s="138">
        <f t="shared" si="1"/>
        <v>7</v>
      </c>
      <c r="I6" s="138">
        <f t="shared" si="1"/>
        <v>8</v>
      </c>
      <c r="J6" s="138">
        <f t="shared" si="1"/>
        <v>9</v>
      </c>
      <c r="K6" s="138">
        <f t="shared" si="1"/>
        <v>10</v>
      </c>
    </row>
    <row r="7">
      <c r="A7" s="36" t="s">
        <v>10</v>
      </c>
      <c r="B7" s="139" t="str">
        <f t="array" ref="B7:K7">TRANSPOSE(Calculator!B8:B17)</f>
        <v>Card #1</v>
      </c>
      <c r="C7" s="139" t="s">
        <v>19</v>
      </c>
      <c r="D7" s="139" t="s">
        <v>20</v>
      </c>
      <c r="E7" s="139" t="s">
        <v>22</v>
      </c>
      <c r="F7" s="139" t="s">
        <v>24</v>
      </c>
      <c r="G7" s="139"/>
      <c r="H7" s="139"/>
      <c r="I7" s="139"/>
      <c r="J7" s="139"/>
      <c r="K7" s="139"/>
    </row>
    <row r="8">
      <c r="A8" s="36" t="s">
        <v>11</v>
      </c>
      <c r="B8" s="140">
        <f t="array" ref="B8:K8">TRANSPOSE(Calculator!C8:C17)</f>
        <v>4400</v>
      </c>
      <c r="C8" s="140">
        <v>3200.0</v>
      </c>
      <c r="D8" s="140">
        <v>5000.0</v>
      </c>
      <c r="E8" s="140">
        <v>9000.0</v>
      </c>
      <c r="F8" s="140">
        <v>4900.0</v>
      </c>
      <c r="G8" s="140"/>
      <c r="H8" s="140"/>
      <c r="I8" s="140"/>
      <c r="J8" s="140"/>
      <c r="K8" s="140"/>
    </row>
    <row r="9">
      <c r="A9" s="36" t="s">
        <v>109</v>
      </c>
      <c r="B9" s="141">
        <f t="array" ref="B9:K9">TRANSPOSE(Calculator!D8:D17)</f>
        <v>0.13</v>
      </c>
      <c r="C9" s="141">
        <v>0.0981</v>
      </c>
      <c r="D9" s="141">
        <v>0.12</v>
      </c>
      <c r="E9" s="141">
        <v>0.135</v>
      </c>
      <c r="F9" s="141">
        <v>0.04</v>
      </c>
      <c r="G9" s="142"/>
      <c r="H9" s="142"/>
      <c r="I9" s="142"/>
      <c r="J9" s="142"/>
      <c r="K9" s="142"/>
    </row>
    <row r="10">
      <c r="A10" s="36" t="s">
        <v>14</v>
      </c>
      <c r="B10" s="143">
        <f t="array" ref="B10:K10">IF(ISBLANK(TRANSPOSE(Calculator!F8:F17)),0,TRANSPOSE(Calculator!F8:F17))</f>
        <v>2</v>
      </c>
      <c r="C10" s="143">
        <v>1.0</v>
      </c>
      <c r="D10" s="143">
        <v>3.0</v>
      </c>
      <c r="E10" s="143">
        <v>5.0</v>
      </c>
      <c r="F10" s="143">
        <v>4.0</v>
      </c>
      <c r="G10" s="143"/>
      <c r="H10" s="143"/>
      <c r="I10" s="143"/>
      <c r="J10" s="143"/>
      <c r="K10" s="143"/>
    </row>
    <row r="11">
      <c r="A11" s="36" t="s">
        <v>110</v>
      </c>
      <c r="B11" s="139" t="b">
        <f t="shared" ref="B11:K11" si="2">if(and(not(istext(B8)),B8&gt;0),true,false)</f>
        <v>1</v>
      </c>
      <c r="C11" s="139" t="b">
        <f t="shared" si="2"/>
        <v>1</v>
      </c>
      <c r="D11" s="139" t="b">
        <f t="shared" si="2"/>
        <v>1</v>
      </c>
      <c r="E11" s="139" t="b">
        <f t="shared" si="2"/>
        <v>1</v>
      </c>
      <c r="F11" s="139" t="b">
        <f t="shared" si="2"/>
        <v>1</v>
      </c>
      <c r="G11" s="139" t="b">
        <f t="shared" si="2"/>
        <v>0</v>
      </c>
      <c r="H11" s="139" t="b">
        <f t="shared" si="2"/>
        <v>0</v>
      </c>
      <c r="I11" s="139" t="b">
        <f t="shared" si="2"/>
        <v>0</v>
      </c>
      <c r="J11" s="139" t="b">
        <f t="shared" si="2"/>
        <v>0</v>
      </c>
      <c r="K11" s="139" t="b">
        <f t="shared" si="2"/>
        <v>0</v>
      </c>
    </row>
    <row r="12">
      <c r="A12" s="136" t="s">
        <v>111</v>
      </c>
      <c r="B12" s="36">
        <v>10.0</v>
      </c>
    </row>
    <row r="14">
      <c r="A14" s="91" t="s">
        <v>112</v>
      </c>
    </row>
    <row r="15">
      <c r="A15" s="36" t="s">
        <v>108</v>
      </c>
      <c r="B15" s="144">
        <f t="array" ref="B15">INDEX(B6:K6,1,MATCH(TRUE,B11:K11,0))</f>
        <v>1</v>
      </c>
      <c r="C15" s="138">
        <f t="shared" ref="C15:K15" si="3">INDEX(OFFSET($B6,0,B15,1,$B$12-B15),1,MATCH(TRUE,OFFSET($B11,0,B15,1,$B$12-B15),0))</f>
        <v>2</v>
      </c>
      <c r="D15" s="138">
        <f t="shared" si="3"/>
        <v>3</v>
      </c>
      <c r="E15" s="138">
        <f t="shared" si="3"/>
        <v>4</v>
      </c>
      <c r="F15" s="138">
        <f t="shared" si="3"/>
        <v>5</v>
      </c>
      <c r="G15" s="138" t="str">
        <f t="shared" si="3"/>
        <v>#N/A</v>
      </c>
      <c r="H15" s="138" t="str">
        <f t="shared" si="3"/>
        <v>#N/A</v>
      </c>
      <c r="I15" s="138" t="str">
        <f t="shared" si="3"/>
        <v>#N/A</v>
      </c>
      <c r="J15" s="138" t="str">
        <f t="shared" si="3"/>
        <v>#N/A</v>
      </c>
      <c r="K15" s="138" t="str">
        <f t="shared" si="3"/>
        <v>#N/A</v>
      </c>
    </row>
    <row r="16">
      <c r="A16" s="36" t="s">
        <v>10</v>
      </c>
      <c r="B16" s="139" t="str">
        <f t="shared" ref="B16:K16" si="4">INDEX($B7:$K7,1,B$15)</f>
        <v>Card #1</v>
      </c>
      <c r="C16" s="139" t="str">
        <f t="shared" si="4"/>
        <v>Auto Loan #1</v>
      </c>
      <c r="D16" s="139" t="str">
        <f t="shared" si="4"/>
        <v>Auto Loan #2</v>
      </c>
      <c r="E16" s="139" t="str">
        <f t="shared" si="4"/>
        <v>Card #2</v>
      </c>
      <c r="F16" s="139" t="str">
        <f t="shared" si="4"/>
        <v>Student Loan #1</v>
      </c>
      <c r="G16" s="139" t="str">
        <f t="shared" si="4"/>
        <v>#N/A</v>
      </c>
      <c r="H16" s="139" t="str">
        <f t="shared" si="4"/>
        <v>#N/A</v>
      </c>
      <c r="I16" s="139" t="str">
        <f t="shared" si="4"/>
        <v>#N/A</v>
      </c>
      <c r="J16" s="139" t="str">
        <f t="shared" si="4"/>
        <v>#N/A</v>
      </c>
      <c r="K16" s="139" t="str">
        <f t="shared" si="4"/>
        <v>#N/A</v>
      </c>
    </row>
    <row r="17">
      <c r="A17" s="36" t="s">
        <v>11</v>
      </c>
      <c r="B17" s="140">
        <f t="shared" ref="B17:K17" si="5">INDEX($B8:$K8,1,B$15)</f>
        <v>4400</v>
      </c>
      <c r="C17" s="140">
        <f t="shared" si="5"/>
        <v>3200</v>
      </c>
      <c r="D17" s="140">
        <f t="shared" si="5"/>
        <v>5000</v>
      </c>
      <c r="E17" s="140">
        <f t="shared" si="5"/>
        <v>9000</v>
      </c>
      <c r="F17" s="140">
        <f t="shared" si="5"/>
        <v>4900</v>
      </c>
      <c r="G17" s="67" t="str">
        <f t="shared" si="5"/>
        <v>#N/A</v>
      </c>
      <c r="H17" s="67" t="str">
        <f t="shared" si="5"/>
        <v>#N/A</v>
      </c>
      <c r="I17" s="67" t="str">
        <f t="shared" si="5"/>
        <v>#N/A</v>
      </c>
      <c r="J17" s="67" t="str">
        <f t="shared" si="5"/>
        <v>#N/A</v>
      </c>
      <c r="K17" s="67" t="str">
        <f t="shared" si="5"/>
        <v>#N/A</v>
      </c>
    </row>
    <row r="18">
      <c r="A18" s="36" t="s">
        <v>109</v>
      </c>
      <c r="B18" s="141">
        <f t="shared" ref="B18:K18" si="6">INDEX($B9:$K9,1,B$15)</f>
        <v>0.13</v>
      </c>
      <c r="C18" s="141">
        <f t="shared" si="6"/>
        <v>0.0981</v>
      </c>
      <c r="D18" s="141">
        <f t="shared" si="6"/>
        <v>0.12</v>
      </c>
      <c r="E18" s="141">
        <f t="shared" si="6"/>
        <v>0.135</v>
      </c>
      <c r="F18" s="141">
        <f t="shared" si="6"/>
        <v>0.04</v>
      </c>
      <c r="G18" s="142" t="str">
        <f t="shared" si="6"/>
        <v>#N/A</v>
      </c>
      <c r="H18" s="142" t="str">
        <f t="shared" si="6"/>
        <v>#N/A</v>
      </c>
      <c r="I18" s="142" t="str">
        <f t="shared" si="6"/>
        <v>#N/A</v>
      </c>
      <c r="J18" s="142" t="str">
        <f t="shared" si="6"/>
        <v>#N/A</v>
      </c>
      <c r="K18" s="142" t="str">
        <f t="shared" si="6"/>
        <v>#N/A</v>
      </c>
    </row>
    <row r="19">
      <c r="A19" s="36" t="s">
        <v>14</v>
      </c>
      <c r="B19" s="143">
        <f t="shared" ref="B19:K19" si="7">INDEX($B10:$K10,1,B$15)</f>
        <v>2</v>
      </c>
      <c r="C19" s="143">
        <f t="shared" si="7"/>
        <v>1</v>
      </c>
      <c r="D19" s="143">
        <f t="shared" si="7"/>
        <v>3</v>
      </c>
      <c r="E19" s="143">
        <f t="shared" si="7"/>
        <v>5</v>
      </c>
      <c r="F19" s="143">
        <f t="shared" si="7"/>
        <v>4</v>
      </c>
      <c r="G19" s="143" t="str">
        <f t="shared" si="7"/>
        <v>#N/A</v>
      </c>
      <c r="H19" s="143" t="str">
        <f t="shared" si="7"/>
        <v>#N/A</v>
      </c>
      <c r="I19" s="143" t="str">
        <f t="shared" si="7"/>
        <v>#N/A</v>
      </c>
      <c r="J19" s="143" t="str">
        <f t="shared" si="7"/>
        <v>#N/A</v>
      </c>
      <c r="K19" s="143" t="str">
        <f t="shared" si="7"/>
        <v>#N/A</v>
      </c>
    </row>
    <row r="20">
      <c r="A20" s="136" t="s">
        <v>111</v>
      </c>
      <c r="B20" s="139">
        <f>COUNTIF(B11:K11,TRUE)</f>
        <v>5</v>
      </c>
      <c r="C20" s="145"/>
      <c r="D20" s="145"/>
      <c r="E20" s="145"/>
      <c r="F20" s="145"/>
      <c r="G20" s="145"/>
      <c r="H20" s="145"/>
      <c r="I20" s="145"/>
      <c r="J20" s="145"/>
      <c r="K20" s="145"/>
    </row>
    <row r="21">
      <c r="A21" s="146" t="s">
        <v>113</v>
      </c>
      <c r="B21" s="147">
        <f t="shared" ref="B21:K21" si="8">IF(ISERROR(B16),$B$12+1,RANK(B17,OFFSET($B17,0,0,1,$B$20),-1))</f>
        <v>2</v>
      </c>
      <c r="C21" s="147">
        <f t="shared" si="8"/>
        <v>1</v>
      </c>
      <c r="D21" s="147">
        <f t="shared" si="8"/>
        <v>4</v>
      </c>
      <c r="E21" s="147">
        <f t="shared" si="8"/>
        <v>5</v>
      </c>
      <c r="F21" s="147">
        <f t="shared" si="8"/>
        <v>3</v>
      </c>
      <c r="G21" s="147">
        <f t="shared" si="8"/>
        <v>11</v>
      </c>
      <c r="H21" s="147">
        <f t="shared" si="8"/>
        <v>11</v>
      </c>
      <c r="I21" s="147">
        <f t="shared" si="8"/>
        <v>11</v>
      </c>
      <c r="J21" s="147">
        <f t="shared" si="8"/>
        <v>11</v>
      </c>
      <c r="K21" s="147">
        <f t="shared" si="8"/>
        <v>11</v>
      </c>
    </row>
    <row r="22">
      <c r="A22" s="146" t="s">
        <v>114</v>
      </c>
      <c r="B22" s="147">
        <f t="shared" ref="B22:K22" si="9">IF(ISERROR(B16),$B$12+1,RANK(B18,OFFSET($B18,0,0,1,$B$20)))</f>
        <v>2</v>
      </c>
      <c r="C22" s="147">
        <f t="shared" si="9"/>
        <v>4</v>
      </c>
      <c r="D22" s="147">
        <f t="shared" si="9"/>
        <v>3</v>
      </c>
      <c r="E22" s="147">
        <f t="shared" si="9"/>
        <v>1</v>
      </c>
      <c r="F22" s="147">
        <f t="shared" si="9"/>
        <v>5</v>
      </c>
      <c r="G22" s="147">
        <f t="shared" si="9"/>
        <v>11</v>
      </c>
      <c r="H22" s="147">
        <f t="shared" si="9"/>
        <v>11</v>
      </c>
      <c r="I22" s="147">
        <f t="shared" si="9"/>
        <v>11</v>
      </c>
      <c r="J22" s="147">
        <f t="shared" si="9"/>
        <v>11</v>
      </c>
      <c r="K22" s="147">
        <f t="shared" si="9"/>
        <v>11</v>
      </c>
    </row>
    <row r="23">
      <c r="A23" s="146" t="s">
        <v>115</v>
      </c>
      <c r="B23" s="147">
        <f t="shared" ref="B23:K23" si="10">IF(ISERROR(B16),$B$12+1,RANK(B19,OFFSET($B19,0,0,1,$B$20)))</f>
        <v>4</v>
      </c>
      <c r="C23" s="147">
        <f t="shared" si="10"/>
        <v>5</v>
      </c>
      <c r="D23" s="147">
        <f t="shared" si="10"/>
        <v>3</v>
      </c>
      <c r="E23" s="147">
        <f t="shared" si="10"/>
        <v>1</v>
      </c>
      <c r="F23" s="147">
        <f t="shared" si="10"/>
        <v>2</v>
      </c>
      <c r="G23" s="147">
        <f t="shared" si="10"/>
        <v>11</v>
      </c>
      <c r="H23" s="147">
        <f t="shared" si="10"/>
        <v>11</v>
      </c>
      <c r="I23" s="147">
        <f t="shared" si="10"/>
        <v>11</v>
      </c>
      <c r="J23" s="147">
        <f t="shared" si="10"/>
        <v>11</v>
      </c>
      <c r="K23" s="147">
        <f t="shared" si="10"/>
        <v>11</v>
      </c>
    </row>
    <row r="24">
      <c r="A24" s="146" t="s">
        <v>116</v>
      </c>
      <c r="B24" s="147">
        <f t="shared" ref="B24:K24" si="11">IF(ISERROR(B16),$B$12+1,RANK(B19,OFFSET($B19,0,0,1,$B$20),-1))</f>
        <v>2</v>
      </c>
      <c r="C24" s="147">
        <f t="shared" si="11"/>
        <v>1</v>
      </c>
      <c r="D24" s="147">
        <f t="shared" si="11"/>
        <v>3</v>
      </c>
      <c r="E24" s="147">
        <f t="shared" si="11"/>
        <v>5</v>
      </c>
      <c r="F24" s="147">
        <f t="shared" si="11"/>
        <v>4</v>
      </c>
      <c r="G24" s="147">
        <f t="shared" si="11"/>
        <v>11</v>
      </c>
      <c r="H24" s="147">
        <f t="shared" si="11"/>
        <v>11</v>
      </c>
      <c r="I24" s="147">
        <f t="shared" si="11"/>
        <v>11</v>
      </c>
      <c r="J24" s="147">
        <f t="shared" si="11"/>
        <v>11</v>
      </c>
      <c r="K24" s="147">
        <f t="shared" si="11"/>
        <v>11</v>
      </c>
    </row>
    <row r="26">
      <c r="A26" s="91" t="s">
        <v>117</v>
      </c>
    </row>
    <row r="27">
      <c r="A27" s="136" t="s">
        <v>118</v>
      </c>
      <c r="B27" s="36">
        <v>1.0</v>
      </c>
      <c r="C27" s="67">
        <f t="shared" ref="C27:K27" si="12">B27+1</f>
        <v>2</v>
      </c>
      <c r="D27" s="67">
        <f t="shared" si="12"/>
        <v>3</v>
      </c>
      <c r="E27" s="67">
        <f t="shared" si="12"/>
        <v>4</v>
      </c>
      <c r="F27" s="67">
        <f t="shared" si="12"/>
        <v>5</v>
      </c>
      <c r="G27" s="67">
        <f t="shared" si="12"/>
        <v>6</v>
      </c>
      <c r="H27" s="67">
        <f t="shared" si="12"/>
        <v>7</v>
      </c>
      <c r="I27" s="67">
        <f t="shared" si="12"/>
        <v>8</v>
      </c>
      <c r="J27" s="67">
        <f t="shared" si="12"/>
        <v>9</v>
      </c>
      <c r="K27" s="67">
        <f t="shared" si="12"/>
        <v>10</v>
      </c>
    </row>
    <row r="28">
      <c r="A28" s="136" t="s">
        <v>108</v>
      </c>
      <c r="B28" s="67">
        <f t="shared" ref="B28:K28" si="13">MATCH(B27,$B$21:$K$21,0)</f>
        <v>2</v>
      </c>
      <c r="C28" s="67">
        <f t="shared" si="13"/>
        <v>1</v>
      </c>
      <c r="D28" s="67">
        <f t="shared" si="13"/>
        <v>5</v>
      </c>
      <c r="E28" s="67">
        <f t="shared" si="13"/>
        <v>3</v>
      </c>
      <c r="F28" s="67">
        <f t="shared" si="13"/>
        <v>4</v>
      </c>
      <c r="G28" s="67" t="str">
        <f t="shared" si="13"/>
        <v>#N/A</v>
      </c>
      <c r="H28" s="67" t="str">
        <f t="shared" si="13"/>
        <v>#N/A</v>
      </c>
      <c r="I28" s="67" t="str">
        <f t="shared" si="13"/>
        <v>#N/A</v>
      </c>
      <c r="J28" s="67" t="str">
        <f t="shared" si="13"/>
        <v>#N/A</v>
      </c>
      <c r="K28" s="67" t="str">
        <f t="shared" si="13"/>
        <v>#N/A</v>
      </c>
    </row>
    <row r="29">
      <c r="A29" s="136" t="s">
        <v>119</v>
      </c>
      <c r="B29" s="67">
        <f t="shared" ref="B29:K29" si="14">IF(ISERROR(B$16),$B$12+1,IF(NOT(ISERROR(B28)),B27,A29))</f>
        <v>1</v>
      </c>
      <c r="C29" s="67">
        <f t="shared" si="14"/>
        <v>2</v>
      </c>
      <c r="D29" s="67">
        <f t="shared" si="14"/>
        <v>3</v>
      </c>
      <c r="E29" s="67">
        <f t="shared" si="14"/>
        <v>4</v>
      </c>
      <c r="F29" s="67">
        <f t="shared" si="14"/>
        <v>5</v>
      </c>
      <c r="G29" s="67">
        <f t="shared" si="14"/>
        <v>11</v>
      </c>
      <c r="H29" s="67">
        <f t="shared" si="14"/>
        <v>11</v>
      </c>
      <c r="I29" s="67">
        <f t="shared" si="14"/>
        <v>11</v>
      </c>
      <c r="J29" s="67">
        <f t="shared" si="14"/>
        <v>11</v>
      </c>
      <c r="K29" s="67">
        <f t="shared" si="14"/>
        <v>11</v>
      </c>
    </row>
    <row r="30">
      <c r="A30" s="148" t="s">
        <v>120</v>
      </c>
      <c r="B30" s="149">
        <f>B28</f>
        <v>2</v>
      </c>
      <c r="C30" s="150">
        <f t="shared" ref="C30:K30" si="15">IF(NOT(ISERROR(C28)),C28,INDEX(OFFSET($B27,0,B30,1,COUNTA($B$7:$K$7)-B30),1,MATCH(C29,OFFSET($B21,0,B30,1,COUNTA($B$7:$K$7)-B30),0)))</f>
        <v>1</v>
      </c>
      <c r="D30" s="150">
        <f t="shared" si="15"/>
        <v>5</v>
      </c>
      <c r="E30" s="150">
        <f t="shared" si="15"/>
        <v>3</v>
      </c>
      <c r="F30" s="150">
        <f t="shared" si="15"/>
        <v>4</v>
      </c>
      <c r="G30" s="150" t="str">
        <f t="shared" si="15"/>
        <v>#N/A</v>
      </c>
      <c r="H30" s="150" t="str">
        <f t="shared" si="15"/>
        <v>#N/A</v>
      </c>
      <c r="I30" s="150" t="str">
        <f t="shared" si="15"/>
        <v>#N/A</v>
      </c>
      <c r="J30" s="150" t="str">
        <f t="shared" si="15"/>
        <v>#N/A</v>
      </c>
      <c r="K30" s="150" t="str">
        <f t="shared" si="15"/>
        <v>#N/A</v>
      </c>
    </row>
    <row r="31">
      <c r="A31" s="151" t="s">
        <v>121</v>
      </c>
      <c r="B31" s="152">
        <f t="shared" ref="B31:K31" si="16">INDEX($B$6:$K$6,1,INDEX($B$15:$K$15,1,B30))</f>
        <v>2</v>
      </c>
      <c r="C31" s="152">
        <f t="shared" si="16"/>
        <v>1</v>
      </c>
      <c r="D31" s="152">
        <f t="shared" si="16"/>
        <v>5</v>
      </c>
      <c r="E31" s="152">
        <f t="shared" si="16"/>
        <v>3</v>
      </c>
      <c r="F31" s="152">
        <f t="shared" si="16"/>
        <v>4</v>
      </c>
      <c r="G31" s="152" t="str">
        <f t="shared" si="16"/>
        <v>#N/A</v>
      </c>
      <c r="H31" s="152" t="str">
        <f t="shared" si="16"/>
        <v>#N/A</v>
      </c>
      <c r="I31" s="152" t="str">
        <f t="shared" si="16"/>
        <v>#N/A</v>
      </c>
      <c r="J31" s="152" t="str">
        <f t="shared" si="16"/>
        <v>#N/A</v>
      </c>
      <c r="K31" s="152" t="str">
        <f t="shared" si="16"/>
        <v>#N/A</v>
      </c>
    </row>
    <row r="32">
      <c r="A32" s="136" t="s">
        <v>122</v>
      </c>
      <c r="B32" s="153">
        <f t="shared" ref="B32:K32" si="17">INDEX($B$21:$K$21,1,B30)</f>
        <v>1</v>
      </c>
      <c r="C32" s="153">
        <f t="shared" si="17"/>
        <v>2</v>
      </c>
      <c r="D32" s="153">
        <f t="shared" si="17"/>
        <v>3</v>
      </c>
      <c r="E32" s="153">
        <f t="shared" si="17"/>
        <v>4</v>
      </c>
      <c r="F32" s="153">
        <f t="shared" si="17"/>
        <v>5</v>
      </c>
      <c r="G32" s="153" t="str">
        <f t="shared" si="17"/>
        <v>#N/A</v>
      </c>
      <c r="H32" s="153" t="str">
        <f t="shared" si="17"/>
        <v>#N/A</v>
      </c>
      <c r="I32" s="153" t="str">
        <f t="shared" si="17"/>
        <v>#N/A</v>
      </c>
      <c r="J32" s="153" t="str">
        <f t="shared" si="17"/>
        <v>#N/A</v>
      </c>
      <c r="K32" s="153" t="str">
        <f t="shared" si="17"/>
        <v>#N/A</v>
      </c>
    </row>
    <row r="33">
      <c r="A33" s="136" t="s">
        <v>123</v>
      </c>
      <c r="B33" s="153">
        <f t="shared" ref="B33:K33" si="18">COUNTIF($B$32:$K$32,B32)</f>
        <v>1</v>
      </c>
      <c r="C33" s="153">
        <f t="shared" si="18"/>
        <v>1</v>
      </c>
      <c r="D33" s="153">
        <f t="shared" si="18"/>
        <v>1</v>
      </c>
      <c r="E33" s="153">
        <f t="shared" si="18"/>
        <v>1</v>
      </c>
      <c r="F33" s="153">
        <f t="shared" si="18"/>
        <v>1</v>
      </c>
      <c r="G33" s="153">
        <f t="shared" si="18"/>
        <v>5</v>
      </c>
      <c r="H33" s="153">
        <f t="shared" si="18"/>
        <v>5</v>
      </c>
      <c r="I33" s="153">
        <f t="shared" si="18"/>
        <v>5</v>
      </c>
      <c r="J33" s="153">
        <f t="shared" si="18"/>
        <v>5</v>
      </c>
      <c r="K33" s="153">
        <f t="shared" si="18"/>
        <v>5</v>
      </c>
    </row>
    <row r="34">
      <c r="A34" s="136" t="s">
        <v>124</v>
      </c>
      <c r="B34" s="153">
        <f t="shared" ref="B34:K34" si="19">IF(A32=B32,"dup",B32)</f>
        <v>1</v>
      </c>
      <c r="C34" s="153">
        <f t="shared" si="19"/>
        <v>2</v>
      </c>
      <c r="D34" s="153">
        <f t="shared" si="19"/>
        <v>3</v>
      </c>
      <c r="E34" s="153">
        <f t="shared" si="19"/>
        <v>4</v>
      </c>
      <c r="F34" s="153">
        <f t="shared" si="19"/>
        <v>5</v>
      </c>
      <c r="G34" s="153" t="str">
        <f t="shared" si="19"/>
        <v>#N/A</v>
      </c>
      <c r="H34" s="153" t="str">
        <f t="shared" si="19"/>
        <v>#N/A</v>
      </c>
      <c r="I34" s="153" t="str">
        <f t="shared" si="19"/>
        <v>#N/A</v>
      </c>
      <c r="J34" s="153" t="str">
        <f t="shared" si="19"/>
        <v>#N/A</v>
      </c>
      <c r="K34" s="153" t="str">
        <f t="shared" si="19"/>
        <v>#N/A</v>
      </c>
    </row>
    <row r="35">
      <c r="A35" s="136" t="s">
        <v>125</v>
      </c>
      <c r="B35" s="153">
        <f t="shared" ref="B35:K35" si="20">IF(B34&lt;&gt;"dup",0,A35-1)</f>
        <v>0</v>
      </c>
      <c r="C35" s="153">
        <f t="shared" si="20"/>
        <v>0</v>
      </c>
      <c r="D35" s="153">
        <f t="shared" si="20"/>
        <v>0</v>
      </c>
      <c r="E35" s="153">
        <f t="shared" si="20"/>
        <v>0</v>
      </c>
      <c r="F35" s="153">
        <f t="shared" si="20"/>
        <v>0</v>
      </c>
      <c r="G35" s="153" t="str">
        <f t="shared" si="20"/>
        <v>#N/A</v>
      </c>
      <c r="H35" s="153" t="str">
        <f t="shared" si="20"/>
        <v>#N/A</v>
      </c>
      <c r="I35" s="153" t="str">
        <f t="shared" si="20"/>
        <v>#N/A</v>
      </c>
      <c r="J35" s="153" t="str">
        <f t="shared" si="20"/>
        <v>#N/A</v>
      </c>
      <c r="K35" s="153" t="str">
        <f t="shared" si="20"/>
        <v>#N/A</v>
      </c>
    </row>
    <row r="36">
      <c r="A36" s="136" t="s">
        <v>109</v>
      </c>
      <c r="B36" s="154">
        <f t="shared" ref="B36:K36" si="21">INDEX($B$9:$K$9,1,B30)</f>
        <v>0.0981</v>
      </c>
      <c r="C36" s="154">
        <f t="shared" si="21"/>
        <v>0.13</v>
      </c>
      <c r="D36" s="154">
        <f t="shared" si="21"/>
        <v>0.04</v>
      </c>
      <c r="E36" s="154">
        <f t="shared" si="21"/>
        <v>0.12</v>
      </c>
      <c r="F36" s="154">
        <f t="shared" si="21"/>
        <v>0.135</v>
      </c>
      <c r="G36" s="155" t="str">
        <f t="shared" si="21"/>
        <v>#N/A</v>
      </c>
      <c r="H36" s="155" t="str">
        <f t="shared" si="21"/>
        <v>#N/A</v>
      </c>
      <c r="I36" s="155" t="str">
        <f t="shared" si="21"/>
        <v>#N/A</v>
      </c>
      <c r="J36" s="155" t="str">
        <f t="shared" si="21"/>
        <v>#N/A</v>
      </c>
      <c r="K36" s="155" t="str">
        <f t="shared" si="21"/>
        <v>#N/A</v>
      </c>
    </row>
    <row r="37">
      <c r="A37" s="136" t="s">
        <v>126</v>
      </c>
      <c r="B37" s="153">
        <f t="shared" ref="B37:K37" si="22">IF(B33=1,1,RANK(B36,OFFSET(OFFSET(B36,0,B35,1,1),0,0,1,B33)))</f>
        <v>1</v>
      </c>
      <c r="C37" s="153">
        <f t="shared" si="22"/>
        <v>1</v>
      </c>
      <c r="D37" s="153">
        <f t="shared" si="22"/>
        <v>1</v>
      </c>
      <c r="E37" s="153">
        <f t="shared" si="22"/>
        <v>1</v>
      </c>
      <c r="F37" s="153">
        <f t="shared" si="22"/>
        <v>1</v>
      </c>
      <c r="G37" s="153" t="str">
        <f t="shared" si="22"/>
        <v>#N/A</v>
      </c>
      <c r="H37" s="153" t="str">
        <f t="shared" si="22"/>
        <v>#N/A</v>
      </c>
      <c r="I37" s="153" t="str">
        <f t="shared" si="22"/>
        <v>#N/A</v>
      </c>
      <c r="J37" s="153" t="str">
        <f t="shared" si="22"/>
        <v>#N/A</v>
      </c>
      <c r="K37" s="153" t="str">
        <f t="shared" si="22"/>
        <v>#N/A</v>
      </c>
    </row>
    <row r="38">
      <c r="A38" s="136" t="s">
        <v>127</v>
      </c>
      <c r="B38" s="153">
        <f t="shared" ref="B38:H38" si="23">IF(B34&lt;&gt;"dup",MATCH(1,OFFSET(OFFSET(B37,0,B35,1,1),0,0,1,B33),0))</f>
        <v>1</v>
      </c>
      <c r="C38" s="153">
        <f t="shared" si="23"/>
        <v>1</v>
      </c>
      <c r="D38" s="153">
        <f t="shared" si="23"/>
        <v>1</v>
      </c>
      <c r="E38" s="153">
        <f t="shared" si="23"/>
        <v>1</v>
      </c>
      <c r="F38" s="153">
        <f t="shared" si="23"/>
        <v>1</v>
      </c>
      <c r="G38" s="153" t="str">
        <f t="shared" si="23"/>
        <v>#N/A</v>
      </c>
      <c r="H38" s="153" t="str">
        <f t="shared" si="23"/>
        <v>#N/A</v>
      </c>
      <c r="I38" s="153" t="str">
        <f t="shared" ref="I38:K38" si="24">if(I34&lt;&gt;"dup",match(1,offset(offset(I37,0,I35,1,1),0,0,1,I33),0))</f>
        <v>#N/A</v>
      </c>
      <c r="J38" s="153" t="str">
        <f t="shared" si="24"/>
        <v>#N/A</v>
      </c>
      <c r="K38" s="153" t="str">
        <f t="shared" si="24"/>
        <v>#N/A</v>
      </c>
    </row>
    <row r="41">
      <c r="A41" s="91" t="s">
        <v>128</v>
      </c>
    </row>
    <row r="42">
      <c r="A42" s="136" t="s">
        <v>118</v>
      </c>
      <c r="B42" s="36">
        <v>1.0</v>
      </c>
      <c r="C42" s="67">
        <f t="shared" ref="C42:K42" si="25">B42+1</f>
        <v>2</v>
      </c>
      <c r="D42" s="67">
        <f t="shared" si="25"/>
        <v>3</v>
      </c>
      <c r="E42" s="67">
        <f t="shared" si="25"/>
        <v>4</v>
      </c>
      <c r="F42" s="67">
        <f t="shared" si="25"/>
        <v>5</v>
      </c>
      <c r="G42" s="67">
        <f t="shared" si="25"/>
        <v>6</v>
      </c>
      <c r="H42" s="67">
        <f t="shared" si="25"/>
        <v>7</v>
      </c>
      <c r="I42" s="67">
        <f t="shared" si="25"/>
        <v>8</v>
      </c>
      <c r="J42" s="67">
        <f t="shared" si="25"/>
        <v>9</v>
      </c>
      <c r="K42" s="67">
        <f t="shared" si="25"/>
        <v>10</v>
      </c>
    </row>
    <row r="43">
      <c r="A43" s="136" t="s">
        <v>129</v>
      </c>
      <c r="B43" s="67">
        <f t="shared" ref="B43:K43" si="26">MATCH(B42,$B$22:$K$22,0)</f>
        <v>4</v>
      </c>
      <c r="C43" s="67">
        <f t="shared" si="26"/>
        <v>1</v>
      </c>
      <c r="D43" s="67">
        <f t="shared" si="26"/>
        <v>3</v>
      </c>
      <c r="E43" s="67">
        <f t="shared" si="26"/>
        <v>2</v>
      </c>
      <c r="F43" s="67">
        <f t="shared" si="26"/>
        <v>5</v>
      </c>
      <c r="G43" s="67" t="str">
        <f t="shared" si="26"/>
        <v>#N/A</v>
      </c>
      <c r="H43" s="67" t="str">
        <f t="shared" si="26"/>
        <v>#N/A</v>
      </c>
      <c r="I43" s="67" t="str">
        <f t="shared" si="26"/>
        <v>#N/A</v>
      </c>
      <c r="J43" s="67" t="str">
        <f t="shared" si="26"/>
        <v>#N/A</v>
      </c>
      <c r="K43" s="67" t="str">
        <f t="shared" si="26"/>
        <v>#N/A</v>
      </c>
    </row>
    <row r="44">
      <c r="A44" s="136" t="s">
        <v>119</v>
      </c>
      <c r="B44" s="67">
        <f t="shared" ref="B44:K44" si="27">IF(ISERROR(B$16),$B$12+1,IF(NOT(ISERROR(B43)),B42,A44))</f>
        <v>1</v>
      </c>
      <c r="C44" s="67">
        <f t="shared" si="27"/>
        <v>2</v>
      </c>
      <c r="D44" s="67">
        <f t="shared" si="27"/>
        <v>3</v>
      </c>
      <c r="E44" s="67">
        <f t="shared" si="27"/>
        <v>4</v>
      </c>
      <c r="F44" s="67">
        <f t="shared" si="27"/>
        <v>5</v>
      </c>
      <c r="G44" s="67">
        <f t="shared" si="27"/>
        <v>11</v>
      </c>
      <c r="H44" s="67">
        <f t="shared" si="27"/>
        <v>11</v>
      </c>
      <c r="I44" s="67">
        <f t="shared" si="27"/>
        <v>11</v>
      </c>
      <c r="J44" s="67">
        <f t="shared" si="27"/>
        <v>11</v>
      </c>
      <c r="K44" s="67">
        <f t="shared" si="27"/>
        <v>11</v>
      </c>
    </row>
    <row r="45">
      <c r="A45" s="148" t="s">
        <v>120</v>
      </c>
      <c r="B45" s="149">
        <f>B43</f>
        <v>4</v>
      </c>
      <c r="C45" s="150">
        <f t="shared" ref="C45:K45" si="28">IF(NOT(ISERROR(C43)),C43,INDEX(OFFSET($B42,0,B45,1,COUNTA($B$7:$K$7)-B45),1,MATCH(C44,OFFSET($B22,0,B45,1,COUNTA($B$7:$K$7)-B45),0)))</f>
        <v>1</v>
      </c>
      <c r="D45" s="150">
        <f t="shared" si="28"/>
        <v>3</v>
      </c>
      <c r="E45" s="150">
        <f t="shared" si="28"/>
        <v>2</v>
      </c>
      <c r="F45" s="150">
        <f t="shared" si="28"/>
        <v>5</v>
      </c>
      <c r="G45" s="150" t="str">
        <f t="shared" si="28"/>
        <v>#VALUE!</v>
      </c>
      <c r="H45" s="150" t="str">
        <f t="shared" si="28"/>
        <v>#VALUE!</v>
      </c>
      <c r="I45" s="150" t="str">
        <f t="shared" si="28"/>
        <v>#VALUE!</v>
      </c>
      <c r="J45" s="150" t="str">
        <f t="shared" si="28"/>
        <v>#VALUE!</v>
      </c>
      <c r="K45" s="150" t="str">
        <f t="shared" si="28"/>
        <v>#VALUE!</v>
      </c>
    </row>
    <row r="46">
      <c r="A46" s="151" t="s">
        <v>121</v>
      </c>
      <c r="B46" s="156">
        <f t="shared" ref="B46:K46" si="29">INDEX($B$6:$K$6,1,INDEX($B$15:$K$15,1,B45))</f>
        <v>4</v>
      </c>
      <c r="C46" s="156">
        <f t="shared" si="29"/>
        <v>1</v>
      </c>
      <c r="D46" s="156">
        <f t="shared" si="29"/>
        <v>3</v>
      </c>
      <c r="E46" s="156">
        <f t="shared" si="29"/>
        <v>2</v>
      </c>
      <c r="F46" s="156">
        <f t="shared" si="29"/>
        <v>5</v>
      </c>
      <c r="G46" s="156" t="str">
        <f t="shared" si="29"/>
        <v>#VALUE!</v>
      </c>
      <c r="H46" s="156" t="str">
        <f t="shared" si="29"/>
        <v>#VALUE!</v>
      </c>
      <c r="I46" s="156" t="str">
        <f t="shared" si="29"/>
        <v>#VALUE!</v>
      </c>
      <c r="J46" s="156" t="str">
        <f t="shared" si="29"/>
        <v>#VALUE!</v>
      </c>
      <c r="K46" s="156" t="str">
        <f t="shared" si="29"/>
        <v>#VALUE!</v>
      </c>
    </row>
    <row r="49">
      <c r="A49" s="91" t="s">
        <v>16</v>
      </c>
    </row>
    <row r="50">
      <c r="A50" s="136" t="s">
        <v>118</v>
      </c>
      <c r="B50" s="36">
        <v>1.0</v>
      </c>
      <c r="C50" s="67">
        <f t="shared" ref="C50:K50" si="30">B50+1</f>
        <v>2</v>
      </c>
      <c r="D50" s="67">
        <f t="shared" si="30"/>
        <v>3</v>
      </c>
      <c r="E50" s="67">
        <f t="shared" si="30"/>
        <v>4</v>
      </c>
      <c r="F50" s="67">
        <f t="shared" si="30"/>
        <v>5</v>
      </c>
      <c r="G50" s="67">
        <f t="shared" si="30"/>
        <v>6</v>
      </c>
      <c r="H50" s="67">
        <f t="shared" si="30"/>
        <v>7</v>
      </c>
      <c r="I50" s="67">
        <f t="shared" si="30"/>
        <v>8</v>
      </c>
      <c r="J50" s="67">
        <f t="shared" si="30"/>
        <v>9</v>
      </c>
      <c r="K50" s="67">
        <f t="shared" si="30"/>
        <v>10</v>
      </c>
    </row>
    <row r="51">
      <c r="A51" s="136" t="s">
        <v>129</v>
      </c>
      <c r="B51" s="67">
        <f t="shared" ref="B51:K51" si="31">MATCH(B50,$B$23:$K$23,0)</f>
        <v>4</v>
      </c>
      <c r="C51" s="67">
        <f t="shared" si="31"/>
        <v>5</v>
      </c>
      <c r="D51" s="67">
        <f t="shared" si="31"/>
        <v>3</v>
      </c>
      <c r="E51" s="67">
        <f t="shared" si="31"/>
        <v>1</v>
      </c>
      <c r="F51" s="67">
        <f t="shared" si="31"/>
        <v>2</v>
      </c>
      <c r="G51" s="67" t="str">
        <f t="shared" si="31"/>
        <v>#N/A</v>
      </c>
      <c r="H51" s="67" t="str">
        <f t="shared" si="31"/>
        <v>#N/A</v>
      </c>
      <c r="I51" s="67" t="str">
        <f t="shared" si="31"/>
        <v>#N/A</v>
      </c>
      <c r="J51" s="67" t="str">
        <f t="shared" si="31"/>
        <v>#N/A</v>
      </c>
      <c r="K51" s="67" t="str">
        <f t="shared" si="31"/>
        <v>#N/A</v>
      </c>
    </row>
    <row r="52">
      <c r="A52" s="136" t="s">
        <v>119</v>
      </c>
      <c r="B52" s="67">
        <f t="shared" ref="B52:K52" si="32">IF(ISERROR(B$16),$B$12+1,IF(NOT(ISERROR(B51)),B50,A52))</f>
        <v>1</v>
      </c>
      <c r="C52" s="67">
        <f t="shared" si="32"/>
        <v>2</v>
      </c>
      <c r="D52" s="67">
        <f t="shared" si="32"/>
        <v>3</v>
      </c>
      <c r="E52" s="67">
        <f t="shared" si="32"/>
        <v>4</v>
      </c>
      <c r="F52" s="67">
        <f t="shared" si="32"/>
        <v>5</v>
      </c>
      <c r="G52" s="67">
        <f t="shared" si="32"/>
        <v>11</v>
      </c>
      <c r="H52" s="67">
        <f t="shared" si="32"/>
        <v>11</v>
      </c>
      <c r="I52" s="67">
        <f t="shared" si="32"/>
        <v>11</v>
      </c>
      <c r="J52" s="67">
        <f t="shared" si="32"/>
        <v>11</v>
      </c>
      <c r="K52" s="67">
        <f t="shared" si="32"/>
        <v>11</v>
      </c>
    </row>
    <row r="53">
      <c r="A53" s="148" t="s">
        <v>120</v>
      </c>
      <c r="B53" s="149">
        <f>B51</f>
        <v>4</v>
      </c>
      <c r="C53" s="150">
        <f t="shared" ref="C53:K53" si="33">IF(NOT(ISERROR(C51)),C51,INDEX(OFFSET($B50,0,B53,1,COUNTA($B$7:$K$7)-B53),1,MATCH(C52,OFFSET($B23,0,B53,1,COUNTA($B$7:$K$7)-B53),0)))</f>
        <v>5</v>
      </c>
      <c r="D53" s="150">
        <f t="shared" si="33"/>
        <v>3</v>
      </c>
      <c r="E53" s="150">
        <f t="shared" si="33"/>
        <v>1</v>
      </c>
      <c r="F53" s="150">
        <f t="shared" si="33"/>
        <v>2</v>
      </c>
      <c r="G53" s="150" t="str">
        <f t="shared" si="33"/>
        <v>#N/A</v>
      </c>
      <c r="H53" s="150" t="str">
        <f t="shared" si="33"/>
        <v>#N/A</v>
      </c>
      <c r="I53" s="150" t="str">
        <f t="shared" si="33"/>
        <v>#N/A</v>
      </c>
      <c r="J53" s="150" t="str">
        <f t="shared" si="33"/>
        <v>#N/A</v>
      </c>
      <c r="K53" s="150" t="str">
        <f t="shared" si="33"/>
        <v>#N/A</v>
      </c>
    </row>
    <row r="54">
      <c r="A54" s="151" t="s">
        <v>121</v>
      </c>
      <c r="B54" s="156">
        <f t="shared" ref="B54:K54" si="34">INDEX($B$6:$K$6,1,INDEX($B$15:$K$15,1,B53))</f>
        <v>4</v>
      </c>
      <c r="C54" s="156">
        <f t="shared" si="34"/>
        <v>5</v>
      </c>
      <c r="D54" s="156">
        <f t="shared" si="34"/>
        <v>3</v>
      </c>
      <c r="E54" s="156">
        <f t="shared" si="34"/>
        <v>1</v>
      </c>
      <c r="F54" s="156">
        <f t="shared" si="34"/>
        <v>2</v>
      </c>
      <c r="G54" s="156" t="str">
        <f t="shared" si="34"/>
        <v>#N/A</v>
      </c>
      <c r="H54" s="156" t="str">
        <f t="shared" si="34"/>
        <v>#N/A</v>
      </c>
      <c r="I54" s="156" t="str">
        <f t="shared" si="34"/>
        <v>#N/A</v>
      </c>
      <c r="J54" s="156" t="str">
        <f t="shared" si="34"/>
        <v>#N/A</v>
      </c>
      <c r="K54" s="156" t="str">
        <f t="shared" si="34"/>
        <v>#N/A</v>
      </c>
    </row>
    <row r="56">
      <c r="A56" s="91" t="s">
        <v>18</v>
      </c>
    </row>
    <row r="57">
      <c r="A57" s="136" t="s">
        <v>118</v>
      </c>
      <c r="B57" s="36">
        <v>1.0</v>
      </c>
      <c r="C57" s="67">
        <f t="shared" ref="C57:K57" si="35">B57+1</f>
        <v>2</v>
      </c>
      <c r="D57" s="67">
        <f t="shared" si="35"/>
        <v>3</v>
      </c>
      <c r="E57" s="67">
        <f t="shared" si="35"/>
        <v>4</v>
      </c>
      <c r="F57" s="67">
        <f t="shared" si="35"/>
        <v>5</v>
      </c>
      <c r="G57" s="67">
        <f t="shared" si="35"/>
        <v>6</v>
      </c>
      <c r="H57" s="67">
        <f t="shared" si="35"/>
        <v>7</v>
      </c>
      <c r="I57" s="67">
        <f t="shared" si="35"/>
        <v>8</v>
      </c>
      <c r="J57" s="67">
        <f t="shared" si="35"/>
        <v>9</v>
      </c>
      <c r="K57" s="67">
        <f t="shared" si="35"/>
        <v>10</v>
      </c>
    </row>
    <row r="58">
      <c r="A58" s="136" t="s">
        <v>129</v>
      </c>
      <c r="B58" s="67">
        <f t="shared" ref="B58:K58" si="36">MATCH(B57,$B$24:$K$24,0)</f>
        <v>2</v>
      </c>
      <c r="C58" s="67">
        <f t="shared" si="36"/>
        <v>1</v>
      </c>
      <c r="D58" s="67">
        <f t="shared" si="36"/>
        <v>3</v>
      </c>
      <c r="E58" s="67">
        <f t="shared" si="36"/>
        <v>5</v>
      </c>
      <c r="F58" s="67">
        <f t="shared" si="36"/>
        <v>4</v>
      </c>
      <c r="G58" s="67" t="str">
        <f t="shared" si="36"/>
        <v>#N/A</v>
      </c>
      <c r="H58" s="67" t="str">
        <f t="shared" si="36"/>
        <v>#N/A</v>
      </c>
      <c r="I58" s="67" t="str">
        <f t="shared" si="36"/>
        <v>#N/A</v>
      </c>
      <c r="J58" s="67" t="str">
        <f t="shared" si="36"/>
        <v>#N/A</v>
      </c>
      <c r="K58" s="67" t="str">
        <f t="shared" si="36"/>
        <v>#N/A</v>
      </c>
    </row>
    <row r="59">
      <c r="A59" s="136" t="s">
        <v>119</v>
      </c>
      <c r="B59" s="67">
        <f t="shared" ref="B59:K59" si="37">IF(ISERROR(B$16),$B$12+1,IF(NOT(ISERROR(B58)),B57,A59))</f>
        <v>1</v>
      </c>
      <c r="C59" s="67">
        <f t="shared" si="37"/>
        <v>2</v>
      </c>
      <c r="D59" s="67">
        <f t="shared" si="37"/>
        <v>3</v>
      </c>
      <c r="E59" s="67">
        <f t="shared" si="37"/>
        <v>4</v>
      </c>
      <c r="F59" s="67">
        <f t="shared" si="37"/>
        <v>5</v>
      </c>
      <c r="G59" s="67">
        <f t="shared" si="37"/>
        <v>11</v>
      </c>
      <c r="H59" s="67">
        <f t="shared" si="37"/>
        <v>11</v>
      </c>
      <c r="I59" s="67">
        <f t="shared" si="37"/>
        <v>11</v>
      </c>
      <c r="J59" s="67">
        <f t="shared" si="37"/>
        <v>11</v>
      </c>
      <c r="K59" s="67">
        <f t="shared" si="37"/>
        <v>11</v>
      </c>
    </row>
    <row r="60">
      <c r="A60" s="148" t="s">
        <v>120</v>
      </c>
      <c r="B60" s="149">
        <f>B58</f>
        <v>2</v>
      </c>
      <c r="C60" s="150">
        <f t="shared" ref="C60:K60" si="38">IF(NOT(ISERROR(C58)),C58,INDEX(OFFSET($B57,0,B60,1,COUNTA($B$7:$K$7)-B60),1,MATCH(C59,OFFSET($B24,0,B60,1,COUNTA($B$7:$K$7)-B60),0)))</f>
        <v>1</v>
      </c>
      <c r="D60" s="150">
        <f t="shared" si="38"/>
        <v>3</v>
      </c>
      <c r="E60" s="150">
        <f t="shared" si="38"/>
        <v>5</v>
      </c>
      <c r="F60" s="150">
        <f t="shared" si="38"/>
        <v>4</v>
      </c>
      <c r="G60" s="150" t="str">
        <f t="shared" si="38"/>
        <v>#N/A</v>
      </c>
      <c r="H60" s="150" t="str">
        <f t="shared" si="38"/>
        <v>#N/A</v>
      </c>
      <c r="I60" s="150" t="str">
        <f t="shared" si="38"/>
        <v>#N/A</v>
      </c>
      <c r="J60" s="150" t="str">
        <f t="shared" si="38"/>
        <v>#N/A</v>
      </c>
      <c r="K60" s="150" t="str">
        <f t="shared" si="38"/>
        <v>#N/A</v>
      </c>
    </row>
    <row r="61">
      <c r="A61" s="151" t="s">
        <v>121</v>
      </c>
      <c r="B61" s="156">
        <f t="shared" ref="B61:K61" si="39">INDEX($B$6:$K$6,1,INDEX($B$15:$K$15,1,B60))</f>
        <v>2</v>
      </c>
      <c r="C61" s="156">
        <f t="shared" si="39"/>
        <v>1</v>
      </c>
      <c r="D61" s="156">
        <f t="shared" si="39"/>
        <v>3</v>
      </c>
      <c r="E61" s="156">
        <f t="shared" si="39"/>
        <v>5</v>
      </c>
      <c r="F61" s="156">
        <f t="shared" si="39"/>
        <v>4</v>
      </c>
      <c r="G61" s="156" t="str">
        <f t="shared" si="39"/>
        <v>#N/A</v>
      </c>
      <c r="H61" s="156" t="str">
        <f t="shared" si="39"/>
        <v>#N/A</v>
      </c>
      <c r="I61" s="156" t="str">
        <f t="shared" si="39"/>
        <v>#N/A</v>
      </c>
      <c r="J61" s="156" t="str">
        <f t="shared" si="39"/>
        <v>#N/A</v>
      </c>
      <c r="K61" s="156" t="str">
        <f t="shared" si="39"/>
        <v>#N/A</v>
      </c>
    </row>
    <row r="63">
      <c r="A63" s="91" t="s">
        <v>5</v>
      </c>
      <c r="B63" s="157"/>
      <c r="C63" s="157"/>
      <c r="D63" s="157"/>
      <c r="E63" s="157"/>
      <c r="F63" s="157"/>
      <c r="G63" s="157"/>
      <c r="H63" s="157"/>
      <c r="I63" s="157"/>
      <c r="J63" s="157"/>
      <c r="K63" s="157"/>
    </row>
    <row r="64">
      <c r="A64" s="158" t="s">
        <v>130</v>
      </c>
      <c r="B64" s="158">
        <f>MATCH(B17,stair_step,1)</f>
        <v>2</v>
      </c>
      <c r="C64" s="158">
        <f>MATCH(C17,stair_step,1)</f>
        <v>2</v>
      </c>
      <c r="D64" s="158">
        <f>MATCH(D17,stair_step,1)</f>
        <v>3</v>
      </c>
      <c r="E64" s="158">
        <f>MATCH(E17,stair_step,1)</f>
        <v>4</v>
      </c>
      <c r="F64" s="158">
        <f>MATCH(F17,stair_step,1)</f>
        <v>2</v>
      </c>
      <c r="G64" s="158" t="str">
        <f>MATCH(G17,stair_step,1)</f>
        <v>#N/A</v>
      </c>
      <c r="H64" s="158" t="str">
        <f>MATCH(H17,stair_step,1)</f>
        <v>#N/A</v>
      </c>
      <c r="I64" s="158" t="str">
        <f>MATCH(I17,stair_step,1)</f>
        <v>#N/A</v>
      </c>
      <c r="J64" s="158" t="str">
        <f>MATCH(J17,stair_step,1)</f>
        <v>#N/A</v>
      </c>
      <c r="K64" s="158" t="str">
        <f>MATCH(K17,stair_step,1)</f>
        <v>#N/A</v>
      </c>
    </row>
    <row r="65">
      <c r="A65" s="158" t="s">
        <v>131</v>
      </c>
      <c r="B65" s="158">
        <f t="shared" ref="B65:K65" si="40">IFERROR(1+SUMPRODUCT((OFFSET($B$64,0,0,1,$B$20)=B64)*(OFFSET($B$18,0,0,1,$B$20)&gt;B18))+B64*$B$12,1E+42)</f>
        <v>21</v>
      </c>
      <c r="C65" s="158">
        <f t="shared" si="40"/>
        <v>22</v>
      </c>
      <c r="D65" s="158">
        <f t="shared" si="40"/>
        <v>31</v>
      </c>
      <c r="E65" s="158">
        <f t="shared" si="40"/>
        <v>41</v>
      </c>
      <c r="F65" s="158">
        <f t="shared" si="40"/>
        <v>23</v>
      </c>
      <c r="G65" s="158">
        <f t="shared" si="40"/>
        <v>1E+42</v>
      </c>
      <c r="H65" s="158">
        <f t="shared" si="40"/>
        <v>1E+42</v>
      </c>
      <c r="I65" s="158">
        <f t="shared" si="40"/>
        <v>1E+42</v>
      </c>
      <c r="J65" s="158">
        <f t="shared" si="40"/>
        <v>1E+42</v>
      </c>
      <c r="K65" s="158">
        <f t="shared" si="40"/>
        <v>1E+42</v>
      </c>
    </row>
    <row r="66">
      <c r="A66" s="158" t="s">
        <v>132</v>
      </c>
      <c r="B66" s="158">
        <f t="shared" ref="B66:K66" si="41">RANK(B65,$B$65:$K$65,1)+0.0001*COLUMN()</f>
        <v>1.0002</v>
      </c>
      <c r="C66" s="158">
        <f t="shared" si="41"/>
        <v>2.0003</v>
      </c>
      <c r="D66" s="158">
        <f t="shared" si="41"/>
        <v>4.0004</v>
      </c>
      <c r="E66" s="158">
        <f t="shared" si="41"/>
        <v>5.0005</v>
      </c>
      <c r="F66" s="158">
        <f t="shared" si="41"/>
        <v>3.0006</v>
      </c>
      <c r="G66" s="158">
        <f t="shared" si="41"/>
        <v>6.0007</v>
      </c>
      <c r="H66" s="158">
        <f t="shared" si="41"/>
        <v>6.0008</v>
      </c>
      <c r="I66" s="158">
        <f t="shared" si="41"/>
        <v>6.0009</v>
      </c>
      <c r="J66" s="158">
        <f t="shared" si="41"/>
        <v>6.001</v>
      </c>
      <c r="K66" s="158">
        <f t="shared" si="41"/>
        <v>6.0011</v>
      </c>
    </row>
    <row r="67">
      <c r="A67" s="158" t="s">
        <v>133</v>
      </c>
      <c r="B67" s="158">
        <f t="shared" ref="B67:K67" si="42">RANK(B66,$B$66:$K$66,1)</f>
        <v>1</v>
      </c>
      <c r="C67" s="158">
        <f t="shared" si="42"/>
        <v>2</v>
      </c>
      <c r="D67" s="158">
        <f t="shared" si="42"/>
        <v>4</v>
      </c>
      <c r="E67" s="158">
        <f t="shared" si="42"/>
        <v>5</v>
      </c>
      <c r="F67" s="158">
        <f t="shared" si="42"/>
        <v>3</v>
      </c>
      <c r="G67" s="158">
        <f t="shared" si="42"/>
        <v>6</v>
      </c>
      <c r="H67" s="158">
        <f t="shared" si="42"/>
        <v>7</v>
      </c>
      <c r="I67" s="158">
        <f t="shared" si="42"/>
        <v>8</v>
      </c>
      <c r="J67" s="158">
        <f t="shared" si="42"/>
        <v>9</v>
      </c>
      <c r="K67" s="158">
        <f t="shared" si="42"/>
        <v>10</v>
      </c>
    </row>
    <row r="68">
      <c r="A68" s="158" t="s">
        <v>118</v>
      </c>
      <c r="B68" s="158">
        <v>1.0</v>
      </c>
      <c r="C68" s="158">
        <f t="shared" ref="C68:K68" si="43">B68+1</f>
        <v>2</v>
      </c>
      <c r="D68" s="158">
        <f t="shared" si="43"/>
        <v>3</v>
      </c>
      <c r="E68" s="158">
        <f t="shared" si="43"/>
        <v>4</v>
      </c>
      <c r="F68" s="158">
        <f t="shared" si="43"/>
        <v>5</v>
      </c>
      <c r="G68" s="158">
        <f t="shared" si="43"/>
        <v>6</v>
      </c>
      <c r="H68" s="158">
        <f t="shared" si="43"/>
        <v>7</v>
      </c>
      <c r="I68" s="158">
        <f t="shared" si="43"/>
        <v>8</v>
      </c>
      <c r="J68" s="158">
        <f t="shared" si="43"/>
        <v>9</v>
      </c>
      <c r="K68" s="158">
        <f t="shared" si="43"/>
        <v>10</v>
      </c>
    </row>
    <row r="69">
      <c r="A69" s="158" t="s">
        <v>129</v>
      </c>
      <c r="B69" s="158">
        <f t="shared" ref="B69:K69" si="44">MATCH(B68,$B$67:$K$67,0)</f>
        <v>1</v>
      </c>
      <c r="C69" s="158">
        <f t="shared" si="44"/>
        <v>2</v>
      </c>
      <c r="D69" s="158">
        <f t="shared" si="44"/>
        <v>5</v>
      </c>
      <c r="E69" s="158">
        <f t="shared" si="44"/>
        <v>3</v>
      </c>
      <c r="F69" s="158">
        <f t="shared" si="44"/>
        <v>4</v>
      </c>
      <c r="G69" s="158">
        <f t="shared" si="44"/>
        <v>6</v>
      </c>
      <c r="H69" s="158">
        <f t="shared" si="44"/>
        <v>7</v>
      </c>
      <c r="I69" s="158">
        <f t="shared" si="44"/>
        <v>8</v>
      </c>
      <c r="J69" s="158">
        <f t="shared" si="44"/>
        <v>9</v>
      </c>
      <c r="K69" s="158">
        <f t="shared" si="44"/>
        <v>10</v>
      </c>
    </row>
    <row r="70">
      <c r="A70" s="159" t="s">
        <v>121</v>
      </c>
      <c r="B70" s="160">
        <f t="shared" ref="B70:K70" si="45">INDEX($B$6:$K$6,1,INDEX($B$15:$K$15,1,B69))</f>
        <v>1</v>
      </c>
      <c r="C70" s="160">
        <f t="shared" si="45"/>
        <v>2</v>
      </c>
      <c r="D70" s="160">
        <f t="shared" si="45"/>
        <v>5</v>
      </c>
      <c r="E70" s="160">
        <f t="shared" si="45"/>
        <v>3</v>
      </c>
      <c r="F70" s="160">
        <f t="shared" si="45"/>
        <v>4</v>
      </c>
      <c r="G70" s="160" t="str">
        <f t="shared" si="45"/>
        <v>#N/A</v>
      </c>
      <c r="H70" s="160" t="str">
        <f t="shared" si="45"/>
        <v>#N/A</v>
      </c>
      <c r="I70" s="160" t="str">
        <f t="shared" si="45"/>
        <v>#N/A</v>
      </c>
      <c r="J70" s="160" t="str">
        <f t="shared" si="45"/>
        <v>#N/A</v>
      </c>
      <c r="K70" s="160" t="str">
        <f t="shared" si="45"/>
        <v>#N/A</v>
      </c>
    </row>
    <row r="73">
      <c r="A73" s="161" t="s">
        <v>134</v>
      </c>
      <c r="B73" s="162">
        <f>IF(strategy=1,B31,IF(strategy=2,B46,IF(strategy=3,B70,IF(strategy=6,B54,IF(strategy=7,B61,B15)))))</f>
        <v>2</v>
      </c>
      <c r="C73" s="162">
        <f>IF(strategy=1,C31,IF(strategy=2,C46,IF(strategy=3,C70,IF(strategy=6,C54,IF(strategy=7,C61,C15)))))</f>
        <v>1</v>
      </c>
      <c r="D73" s="162">
        <f>IF(strategy=1,D31,IF(strategy=2,D46,IF(strategy=3,D70,IF(strategy=6,D54,IF(strategy=7,D61,D15)))))</f>
        <v>5</v>
      </c>
      <c r="E73" s="162">
        <f>IF(strategy=1,E31,IF(strategy=2,E46,IF(strategy=3,E70,IF(strategy=6,E54,IF(strategy=7,E61,E15)))))</f>
        <v>3</v>
      </c>
      <c r="F73" s="162">
        <f>IF(strategy=1,F31,IF(strategy=2,F46,IF(strategy=3,F70,IF(strategy=6,F54,IF(strategy=7,F61,F15)))))</f>
        <v>4</v>
      </c>
      <c r="G73" s="162" t="str">
        <f>IF(strategy=1,G31,IF(strategy=2,G46,IF(strategy=3,G70,IF(strategy=6,G54,IF(strategy=7,G61,G15)))))</f>
        <v>#N/A</v>
      </c>
      <c r="H73" s="162" t="str">
        <f>IF(strategy=1,H31,IF(strategy=2,H46,IF(strategy=3,H70,IF(strategy=6,H54,IF(strategy=7,H61,H15)))))</f>
        <v>#N/A</v>
      </c>
      <c r="I73" s="162" t="str">
        <f>IF(strategy=1,I31,IF(strategy=2,I46,IF(strategy=3,I70,IF(strategy=6,I54,IF(strategy=7,I61,I15)))))</f>
        <v>#N/A</v>
      </c>
      <c r="J73" s="162" t="str">
        <f>IF(strategy=1,J31,IF(strategy=2,J46,IF(strategy=3,J70,IF(strategy=6,J54,IF(strategy=7,J61,J15)))))</f>
        <v>#N/A</v>
      </c>
      <c r="K73" s="162" t="str">
        <f>IF(strategy=1,K31,IF(strategy=2,K46,IF(strategy=3,K70,IF(strategy=6,K54,IF(strategy=7,K61,K15)))))</f>
        <v>#N/A</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5.13" defaultRowHeight="15.75"/>
  <cols>
    <col customWidth="1" min="1" max="1" width="4.13"/>
    <col customWidth="1" min="2" max="2" width="60.38"/>
    <col customWidth="1" min="3" max="3" width="14.5"/>
  </cols>
  <sheetData>
    <row r="1" ht="31.5" customHeight="1">
      <c r="A1" s="163"/>
      <c r="B1" s="111" t="s">
        <v>0</v>
      </c>
      <c r="C1" s="112"/>
    </row>
    <row r="2" ht="14.25" customHeight="1">
      <c r="A2" s="164"/>
      <c r="B2" s="165"/>
      <c r="C2" s="164"/>
    </row>
    <row r="3" ht="13.5" customHeight="1">
      <c r="A3" s="166"/>
      <c r="B3" s="167" t="s">
        <v>135</v>
      </c>
      <c r="C3" s="166"/>
    </row>
    <row r="4" ht="12.75" customHeight="1">
      <c r="A4" s="166"/>
      <c r="B4" s="168" t="s">
        <v>68</v>
      </c>
      <c r="C4" s="166"/>
    </row>
    <row r="5" ht="12.75" customHeight="1">
      <c r="A5" s="166"/>
      <c r="B5" s="169"/>
      <c r="C5" s="166"/>
    </row>
    <row r="6" ht="15.0" customHeight="1">
      <c r="A6" s="166"/>
      <c r="B6" s="170" t="str">
        <f>"© 2007-" &amp; YEAR(TODAY()) &amp; " Vertex42 LLC"</f>
        <v>© 2007-2024 Vertex42 LLC</v>
      </c>
      <c r="C6" s="166"/>
    </row>
    <row r="7" ht="12.75" customHeight="1">
      <c r="A7" s="171"/>
      <c r="B7" s="172"/>
      <c r="C7" s="173"/>
    </row>
    <row r="8" ht="30.0" customHeight="1">
      <c r="A8" s="174"/>
      <c r="B8" s="172" t="s">
        <v>136</v>
      </c>
      <c r="C8" s="166"/>
    </row>
    <row r="9" ht="12.75" customHeight="1">
      <c r="A9" s="174"/>
      <c r="B9" s="172"/>
      <c r="C9" s="166"/>
    </row>
    <row r="10" ht="30.0" customHeight="1">
      <c r="A10" s="174"/>
      <c r="B10" s="172" t="s">
        <v>137</v>
      </c>
      <c r="C10" s="166"/>
    </row>
    <row r="11" ht="12.75" customHeight="1">
      <c r="A11" s="174"/>
      <c r="B11" s="172"/>
      <c r="C11" s="166"/>
    </row>
    <row r="12" ht="30.0" customHeight="1">
      <c r="A12" s="174"/>
      <c r="B12" s="172" t="s">
        <v>138</v>
      </c>
      <c r="C12" s="166"/>
    </row>
    <row r="13" ht="12.75" customHeight="1">
      <c r="A13" s="174"/>
      <c r="B13" s="172"/>
      <c r="C13" s="166"/>
    </row>
    <row r="14" ht="12.75" customHeight="1">
      <c r="A14" s="174"/>
      <c r="B14" s="175" t="s">
        <v>139</v>
      </c>
      <c r="C14" s="166"/>
    </row>
    <row r="15" ht="12.75" customHeight="1">
      <c r="A15" s="174"/>
      <c r="B15" s="176" t="s">
        <v>140</v>
      </c>
      <c r="C15" s="166"/>
    </row>
    <row r="16" ht="12.75" customHeight="1">
      <c r="A16" s="174"/>
      <c r="B16" s="177"/>
      <c r="C16" s="166"/>
    </row>
    <row r="17">
      <c r="A17" s="174"/>
      <c r="B17" s="178" t="s">
        <v>141</v>
      </c>
      <c r="C17" s="166"/>
    </row>
    <row r="18" ht="14.25" customHeight="1">
      <c r="A18" s="174"/>
      <c r="B18" s="179"/>
      <c r="C18" s="166"/>
    </row>
    <row r="19" ht="14.25" customHeight="1">
      <c r="A19" s="174"/>
      <c r="B19" s="179"/>
      <c r="C19" s="166"/>
    </row>
    <row r="20" ht="13.5" customHeight="1">
      <c r="A20" s="174"/>
      <c r="B20" s="180"/>
      <c r="C20" s="166"/>
    </row>
  </sheetData>
  <hyperlinks>
    <hyperlink r:id="rId1" ref="B4"/>
    <hyperlink r:id="rId2" ref="B15"/>
  </hyperlinks>
  <drawing r:id="rId3"/>
</worksheet>
</file>